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60" activeTab="0"/>
  </bookViews>
  <sheets>
    <sheet name="Standings" sheetId="1" r:id="rId1"/>
    <sheet name="Tourn Results" sheetId="2" r:id="rId2"/>
    <sheet name="Fish Off Qualifiers" sheetId="3" r:id="rId3"/>
    <sheet name="Year In Review" sheetId="4" r:id="rId4"/>
    <sheet name="Address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Jill Fife</author>
  </authors>
  <commentList>
    <comment ref="E21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1 dead fish .2 penalty</t>
        </r>
      </text>
    </comment>
    <comment ref="I21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left early</t>
        </r>
      </text>
    </comment>
    <comment ref="B32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river flooded</t>
        </r>
      </text>
    </comment>
    <comment ref="E38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2 dead fish .4 deduction</t>
        </r>
      </text>
    </comment>
    <comment ref="E46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2 dead fish .4 deduction</t>
        </r>
      </text>
    </comment>
    <comment ref="E47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1 dead fish .2 deduction</t>
        </r>
      </text>
    </comment>
    <comment ref="O44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1 dead
</t>
        </r>
      </text>
    </comment>
    <comment ref="O52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1 dead</t>
        </r>
      </text>
    </comment>
    <comment ref="O41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1 dead
</t>
        </r>
      </text>
    </comment>
    <comment ref="U80" authorId="0">
      <text>
        <r>
          <rPr>
            <b/>
            <sz val="9"/>
            <rFont val="Tahoma"/>
            <family val="2"/>
          </rPr>
          <t>Jill Fife:</t>
        </r>
        <r>
          <rPr>
            <sz val="9"/>
            <rFont val="Tahoma"/>
            <family val="2"/>
          </rPr>
          <t xml:space="preserve">
1 dead</t>
        </r>
      </text>
    </comment>
  </commentList>
</comments>
</file>

<file path=xl/comments5.xml><?xml version="1.0" encoding="utf-8"?>
<comments xmlns="http://schemas.openxmlformats.org/spreadsheetml/2006/main">
  <authors>
    <author>Darryl R. Haclomb</author>
  </authors>
  <commentList>
    <comment ref="B17" authorId="0">
      <text>
        <r>
          <rPr>
            <b/>
            <sz val="9"/>
            <rFont val="Tahoma"/>
            <family val="2"/>
          </rPr>
          <t>Darryl R. Haclomb:</t>
        </r>
        <r>
          <rPr>
            <sz val="9"/>
            <rFont val="Tahoma"/>
            <family val="2"/>
          </rPr>
          <t xml:space="preserve">
Quit Club effective 2/2/15</t>
        </r>
      </text>
    </comment>
  </commentList>
</comments>
</file>

<file path=xl/sharedStrings.xml><?xml version="1.0" encoding="utf-8"?>
<sst xmlns="http://schemas.openxmlformats.org/spreadsheetml/2006/main" count="843" uniqueCount="195">
  <si>
    <t>Deer Creek</t>
  </si>
  <si>
    <t>Rocky Fork</t>
  </si>
  <si>
    <t>Total</t>
  </si>
  <si>
    <t>Weight</t>
  </si>
  <si>
    <t>Name</t>
  </si>
  <si>
    <t># Fish</t>
  </si>
  <si>
    <t>Duane Halcomb</t>
  </si>
  <si>
    <t>7867 St Rt 138</t>
  </si>
  <si>
    <t>Frankfort</t>
  </si>
  <si>
    <t>Frank Halcomb</t>
  </si>
  <si>
    <t xml:space="preserve">7819 St Rt 138 </t>
  </si>
  <si>
    <t>Chillicothe</t>
  </si>
  <si>
    <t>Jeff Gallaugher</t>
  </si>
  <si>
    <t>28 North 2nd St Box 88</t>
  </si>
  <si>
    <t>OH</t>
  </si>
  <si>
    <t>Member</t>
  </si>
  <si>
    <t>Home Phone</t>
  </si>
  <si>
    <t>Cell</t>
  </si>
  <si>
    <t>E-Mail Address</t>
  </si>
  <si>
    <t>Address</t>
  </si>
  <si>
    <t>1130 Biers Run Road</t>
  </si>
  <si>
    <t>Mike Gallagher</t>
  </si>
  <si>
    <t>Box 47</t>
  </si>
  <si>
    <t>Clarksburg</t>
  </si>
  <si>
    <t>Behind</t>
  </si>
  <si>
    <t xml:space="preserve">* Big Bass = </t>
  </si>
  <si>
    <t>Av. Wt. Per Fish</t>
  </si>
  <si>
    <t>* Big Bass =</t>
  </si>
  <si>
    <t>Av. # Fish Per Hour</t>
  </si>
  <si>
    <t xml:space="preserve">** One Dead Fish = </t>
  </si>
  <si>
    <t xml:space="preserve">Best </t>
  </si>
  <si>
    <t>8 Events</t>
  </si>
  <si>
    <t>Adj. Weight</t>
  </si>
  <si>
    <t>Total Weight</t>
  </si>
  <si>
    <t>Av Weight/Fish</t>
  </si>
  <si>
    <t>Total Fish Weighed In</t>
  </si>
  <si>
    <t>Largest Bass</t>
  </si>
  <si>
    <t>Club--Best Event</t>
  </si>
  <si>
    <t>Individual--Best Event</t>
  </si>
  <si>
    <t>Club--2nd Best Event</t>
  </si>
  <si>
    <t>Individual--2nd Best Event</t>
  </si>
  <si>
    <t>Club--3rd Best Event</t>
  </si>
  <si>
    <t>Largest Bass--3rd</t>
  </si>
  <si>
    <t>Angler Of The Year</t>
  </si>
  <si>
    <t>1st Runner Up</t>
  </si>
  <si>
    <t>2nd Runner Up</t>
  </si>
  <si>
    <t>Individual--3rd Best Event</t>
  </si>
  <si>
    <t>Dan Rawlings</t>
  </si>
  <si>
    <t>Tim Fife</t>
  </si>
  <si>
    <t>Big B</t>
  </si>
  <si>
    <t>740-505-9212</t>
  </si>
  <si>
    <t>Darryl Halcomb</t>
  </si>
  <si>
    <t>3033 Ragged Ridge Rd.</t>
  </si>
  <si>
    <t>740-701-2101</t>
  </si>
  <si>
    <t>halcombd@roadrunner.com</t>
  </si>
  <si>
    <t xml:space="preserve">6474 Dry Run Rd. </t>
  </si>
  <si>
    <t>740-649-3011</t>
  </si>
  <si>
    <t>tjfife@horizonview.net</t>
  </si>
  <si>
    <t>C.J. Brown</t>
  </si>
  <si>
    <t>Mikey Gallaugher</t>
  </si>
  <si>
    <t>Richard Walker</t>
  </si>
  <si>
    <t xml:space="preserve">Top 8 </t>
  </si>
  <si>
    <t>Events</t>
  </si>
  <si>
    <t>Points</t>
  </si>
  <si>
    <t>Amount add to pot:</t>
  </si>
  <si>
    <t>Angler:</t>
  </si>
  <si>
    <t>Payout:</t>
  </si>
  <si>
    <t>Weight:</t>
  </si>
  <si>
    <t>Angler Total #</t>
  </si>
  <si>
    <t xml:space="preserve">Rocky Fork </t>
  </si>
  <si>
    <t>RCBA Contact Info</t>
  </si>
  <si>
    <t>Other email</t>
  </si>
  <si>
    <t>740-703-7424</t>
  </si>
  <si>
    <t>740-253-5851</t>
  </si>
  <si>
    <t>jlgallaugher@yahoo.com</t>
  </si>
  <si>
    <t>mjgallaugher@precisionfixture.net</t>
  </si>
  <si>
    <t xml:space="preserve">17310 High St. Box 50 </t>
  </si>
  <si>
    <t>740-253-0132</t>
  </si>
  <si>
    <t>mikegallaugher@precisionfixture.net</t>
  </si>
  <si>
    <t>638 England Hollow</t>
  </si>
  <si>
    <t>richard_wlkr@yahoo.com</t>
  </si>
  <si>
    <t>Rick Gallaugher</t>
  </si>
  <si>
    <t>230 Biers Run Rd</t>
  </si>
  <si>
    <t>740-701-3153</t>
  </si>
  <si>
    <t>gallaugher@roadrunner.com</t>
  </si>
  <si>
    <t>CJ Brown</t>
  </si>
  <si>
    <t>RCBA Classic (TBD)</t>
  </si>
  <si>
    <t>Event</t>
  </si>
  <si>
    <t>Date</t>
  </si>
  <si>
    <t>#</t>
  </si>
  <si>
    <t>DNF</t>
  </si>
  <si>
    <t>weight</t>
  </si>
  <si>
    <t>Angler</t>
  </si>
  <si>
    <t>Location</t>
  </si>
  <si>
    <t>Lunker Awards:</t>
  </si>
  <si>
    <t>Fish</t>
  </si>
  <si>
    <t>RCBA Classic Winner</t>
  </si>
  <si>
    <t>Paint/Rocky Mid Season</t>
  </si>
  <si>
    <t>Darryl.R.Halcomb@dupont.com</t>
  </si>
  <si>
    <t>740-466-9342</t>
  </si>
  <si>
    <t>740-703-6630</t>
  </si>
  <si>
    <t>Dale Groves</t>
  </si>
  <si>
    <t>200 Lana Lane</t>
  </si>
  <si>
    <t>740-703-2304</t>
  </si>
  <si>
    <t>.</t>
  </si>
  <si>
    <t>Paint Creek &amp; Rocky Fork (Mid Year Classic)</t>
  </si>
  <si>
    <t>Paint Creek</t>
  </si>
  <si>
    <t>Mike Gallaugher</t>
  </si>
  <si>
    <t>Bill Sounders</t>
  </si>
  <si>
    <t>Paul Thomas</t>
  </si>
  <si>
    <t>Shane Walker</t>
  </si>
  <si>
    <t>Burr Oak</t>
  </si>
  <si>
    <t>740-998-6437</t>
  </si>
  <si>
    <t>740-998-6017</t>
  </si>
  <si>
    <t>740-998-2105</t>
  </si>
  <si>
    <t>740-998-4327</t>
  </si>
  <si>
    <t>740-993-2007</t>
  </si>
  <si>
    <t>740-775-1242</t>
  </si>
  <si>
    <t>740-775-1281</t>
  </si>
  <si>
    <t>740-998-5918</t>
  </si>
  <si>
    <t>740-772-2060</t>
  </si>
  <si>
    <t>Bill Souders</t>
  </si>
  <si>
    <t>8000 Old Tarlton Pike</t>
  </si>
  <si>
    <t>Circleville</t>
  </si>
  <si>
    <t>614-745-5823</t>
  </si>
  <si>
    <t>bill.souders@yahoo.com</t>
  </si>
  <si>
    <t>1544 Turkey Ridge Rd.</t>
  </si>
  <si>
    <t>South Salem</t>
  </si>
  <si>
    <t>740-656-0891</t>
  </si>
  <si>
    <t>Rock Fork</t>
  </si>
  <si>
    <t>Tim  Fife</t>
  </si>
  <si>
    <t>740-637-9749</t>
  </si>
  <si>
    <t>dalegroves13@gmail.com</t>
  </si>
  <si>
    <t>paul.thomas@adenalocalschools.com</t>
  </si>
  <si>
    <t>None</t>
  </si>
  <si>
    <t>2017 Year In Review</t>
  </si>
  <si>
    <t>2017 Fish Off Qualifiers</t>
  </si>
  <si>
    <t>2017 TOURNAMENT STANDINGS</t>
  </si>
  <si>
    <t>2017 EVENT WINNERS</t>
  </si>
  <si>
    <t>2017 BIG BASS RESULTS</t>
  </si>
  <si>
    <t>2017  2nd PLACE WINNER</t>
  </si>
  <si>
    <t>2017 10 POUND POT</t>
  </si>
  <si>
    <t>East Fork</t>
  </si>
  <si>
    <t>Burr Oaks</t>
  </si>
  <si>
    <t>O'Shaughnessy</t>
  </si>
  <si>
    <t>7/22 &amp;7/23</t>
  </si>
  <si>
    <t>Delaware Lake</t>
  </si>
  <si>
    <t>Mike Cooper</t>
  </si>
  <si>
    <t>Dan Cramer</t>
  </si>
  <si>
    <t>Bryson Lawhorn</t>
  </si>
  <si>
    <t>Tom Lawhorn</t>
  </si>
  <si>
    <t xml:space="preserve">Rick Gallaugher </t>
  </si>
  <si>
    <t>Richard Walker (6)</t>
  </si>
  <si>
    <t xml:space="preserve">Mike Cooper </t>
  </si>
  <si>
    <t xml:space="preserve">Dan Cramer </t>
  </si>
  <si>
    <t xml:space="preserve">Tim Fife </t>
  </si>
  <si>
    <t xml:space="preserve">Jeff Gallaugher </t>
  </si>
  <si>
    <t xml:space="preserve">Mike Gallaugher </t>
  </si>
  <si>
    <t xml:space="preserve">Mikey Gallaugher </t>
  </si>
  <si>
    <t xml:space="preserve">Dale Groves </t>
  </si>
  <si>
    <t xml:space="preserve">Darryl Halcomb </t>
  </si>
  <si>
    <t xml:space="preserve">Frank Halcomb </t>
  </si>
  <si>
    <t xml:space="preserve">Tom Lawhorn </t>
  </si>
  <si>
    <t xml:space="preserve">Dan Rawlings </t>
  </si>
  <si>
    <t xml:space="preserve">Bill Sounders </t>
  </si>
  <si>
    <t xml:space="preserve">Shane Walker </t>
  </si>
  <si>
    <t>22-July &amp; 23-July</t>
  </si>
  <si>
    <t>Delaware</t>
  </si>
  <si>
    <t>1878 Schaffer Rd.</t>
  </si>
  <si>
    <t>Waverly</t>
  </si>
  <si>
    <t>740-940-9008</t>
  </si>
  <si>
    <t>740-771-5991</t>
  </si>
  <si>
    <t>3210 Egypt Pike</t>
  </si>
  <si>
    <t>773-6769</t>
  </si>
  <si>
    <t>614-452-1360</t>
  </si>
  <si>
    <t>Thomas.Lawhorn@exel.com</t>
  </si>
  <si>
    <t>thomas.lawhorn@live.com</t>
  </si>
  <si>
    <t xml:space="preserve">7862 Tarlton Rd. </t>
  </si>
  <si>
    <t>Amanda</t>
  </si>
  <si>
    <t>614-565-9427</t>
  </si>
  <si>
    <t>74Bowhunter74@gmail.com</t>
  </si>
  <si>
    <t>139 Grant Dr.</t>
  </si>
  <si>
    <t>740-649-5336</t>
  </si>
  <si>
    <t>Bryson.Lawhorn@telesistech.com</t>
  </si>
  <si>
    <t>Michael Cooper</t>
  </si>
  <si>
    <t>6891 Haggerty Rd.</t>
  </si>
  <si>
    <t>Hillsboro</t>
  </si>
  <si>
    <t>937-536-9523</t>
  </si>
  <si>
    <t>mc6891@rocketmail.com</t>
  </si>
  <si>
    <t>Tournament Of Champion</t>
  </si>
  <si>
    <r>
      <rPr>
        <b/>
        <strike/>
        <sz val="10"/>
        <rFont val="Arial"/>
        <family val="2"/>
      </rPr>
      <t>Ohio River (Galipolis Pool)</t>
    </r>
    <r>
      <rPr>
        <b/>
        <sz val="10"/>
        <rFont val="Arial"/>
        <family val="2"/>
      </rPr>
      <t xml:space="preserve"> / Rocky Fork</t>
    </r>
  </si>
  <si>
    <r>
      <rPr>
        <strike/>
        <sz val="13"/>
        <rFont val="Arial"/>
        <family val="2"/>
      </rPr>
      <t>Ohio River</t>
    </r>
    <r>
      <rPr>
        <sz val="13"/>
        <rFont val="Arial"/>
        <family val="2"/>
      </rPr>
      <t xml:space="preserve"> Rocky Fork</t>
    </r>
  </si>
  <si>
    <t>Mickey Gallaugher</t>
  </si>
  <si>
    <t>Top 6 (2nd place)</t>
  </si>
  <si>
    <t>Top 6 (6th place)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</si>
</sst>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[$-409]dddd\,\ mmmm\ dd\,\ yyyy"/>
    <numFmt numFmtId="170" formatCode="[$-409]h:mm:ss\ AM/PM"/>
    <numFmt numFmtId="171" formatCode="&quot;$&quot;#,##0.00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d\-mmm;@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sz val="13"/>
      <name val="Arial"/>
      <family val="2"/>
    </font>
    <font>
      <sz val="11.5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0.5"/>
      <name val="Arial"/>
      <family val="2"/>
    </font>
    <font>
      <b/>
      <strike/>
      <sz val="10"/>
      <name val="Arial"/>
      <family val="2"/>
    </font>
    <font>
      <strike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rgb="FF0000FF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10" fillId="0" borderId="10" xfId="53" applyFont="1" applyFill="1" applyBorder="1" applyAlignment="1" applyProtection="1">
      <alignment/>
      <protection/>
    </xf>
    <xf numFmtId="2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6" fontId="2" fillId="0" borderId="10" xfId="0" applyNumberFormat="1" applyFont="1" applyFill="1" applyBorder="1" applyAlignment="1" quotePrefix="1">
      <alignment horizontal="center"/>
    </xf>
    <xf numFmtId="16" fontId="2" fillId="0" borderId="10" xfId="0" applyNumberFormat="1" applyFont="1" applyFill="1" applyBorder="1" applyAlignment="1">
      <alignment horizontal="center"/>
    </xf>
    <xf numFmtId="44" fontId="2" fillId="0" borderId="10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9" fillId="0" borderId="26" xfId="0" applyNumberFormat="1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6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wrapText="1"/>
    </xf>
    <xf numFmtId="0" fontId="0" fillId="0" borderId="27" xfId="0" applyFont="1" applyBorder="1" applyAlignment="1">
      <alignment/>
    </xf>
    <xf numFmtId="0" fontId="8" fillId="0" borderId="11" xfId="0" applyFont="1" applyBorder="1" applyAlignment="1">
      <alignment horizontal="center"/>
    </xf>
    <xf numFmtId="16" fontId="9" fillId="0" borderId="0" xfId="0" applyNumberFormat="1" applyFont="1" applyAlignment="1">
      <alignment/>
    </xf>
    <xf numFmtId="0" fontId="7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171" fontId="2" fillId="0" borderId="10" xfId="0" applyNumberFormat="1" applyFont="1" applyFill="1" applyBorder="1" applyAlignment="1">
      <alignment horizontal="center"/>
    </xf>
    <xf numFmtId="171" fontId="2" fillId="0" borderId="10" xfId="44" applyNumberFormat="1" applyFont="1" applyFill="1" applyBorder="1" applyAlignment="1">
      <alignment horizontal="center"/>
    </xf>
    <xf numFmtId="171" fontId="2" fillId="0" borderId="10" xfId="44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9" fillId="32" borderId="10" xfId="0" applyNumberFormat="1" applyFont="1" applyFill="1" applyBorder="1" applyAlignment="1">
      <alignment horizontal="center"/>
    </xf>
    <xf numFmtId="2" fontId="9" fillId="32" borderId="26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8" xfId="0" applyFont="1" applyBorder="1" applyAlignment="1">
      <alignment/>
    </xf>
    <xf numFmtId="16" fontId="11" fillId="0" borderId="28" xfId="0" applyNumberFormat="1" applyFont="1" applyFill="1" applyBorder="1" applyAlignment="1">
      <alignment horizontal="center"/>
    </xf>
    <xf numFmtId="178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0" fillId="0" borderId="31" xfId="0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0" fillId="0" borderId="10" xfId="53" applyNumberFormat="1" applyFont="1" applyBorder="1" applyAlignment="1" applyProtection="1">
      <alignment/>
      <protection/>
    </xf>
    <xf numFmtId="49" fontId="10" fillId="0" borderId="10" xfId="53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32" borderId="13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9" fillId="32" borderId="32" xfId="0" applyFont="1" applyFill="1" applyBorder="1" applyAlignment="1">
      <alignment/>
    </xf>
    <xf numFmtId="0" fontId="9" fillId="0" borderId="13" xfId="0" applyFont="1" applyBorder="1" applyAlignment="1">
      <alignment/>
    </xf>
    <xf numFmtId="2" fontId="16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53" fillId="0" borderId="10" xfId="53" applyNumberFormat="1" applyFont="1" applyFill="1" applyBorder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9" fillId="32" borderId="30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2" fontId="0" fillId="0" borderId="34" xfId="0" applyNumberFormat="1" applyFont="1" applyBorder="1" applyAlignment="1">
      <alignment horizontal="center"/>
    </xf>
    <xf numFmtId="49" fontId="53" fillId="0" borderId="10" xfId="53" applyNumberFormat="1" applyFont="1" applyBorder="1" applyAlignment="1" applyProtection="1">
      <alignment/>
      <protection/>
    </xf>
    <xf numFmtId="0" fontId="53" fillId="0" borderId="10" xfId="53" applyFont="1" applyBorder="1" applyAlignment="1" applyProtection="1">
      <alignment/>
      <protection/>
    </xf>
    <xf numFmtId="0" fontId="10" fillId="0" borderId="10" xfId="53" applyFont="1" applyBorder="1" applyAlignment="1" applyProtection="1">
      <alignment/>
      <protection/>
    </xf>
    <xf numFmtId="0" fontId="9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8" fillId="32" borderId="0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lgallaugher@yahoo.com" TargetMode="External" /><Relationship Id="rId2" Type="http://schemas.openxmlformats.org/officeDocument/2006/relationships/hyperlink" Target="mailto:halcombd@roadrunner.com" TargetMode="External" /><Relationship Id="rId3" Type="http://schemas.openxmlformats.org/officeDocument/2006/relationships/hyperlink" Target="mailto:tjfife@horizonview.net" TargetMode="External" /><Relationship Id="rId4" Type="http://schemas.openxmlformats.org/officeDocument/2006/relationships/hyperlink" Target="mailto:mikegallaugher@precisionfixture.net" TargetMode="External" /><Relationship Id="rId5" Type="http://schemas.openxmlformats.org/officeDocument/2006/relationships/hyperlink" Target="mailto:mjgallaugher@precisionfixture.net" TargetMode="External" /><Relationship Id="rId6" Type="http://schemas.openxmlformats.org/officeDocument/2006/relationships/hyperlink" Target="mailto:Darryl.R.Halcomb@dupont.com" TargetMode="External" /><Relationship Id="rId7" Type="http://schemas.openxmlformats.org/officeDocument/2006/relationships/hyperlink" Target="mailto:richard_wlkr@yahoo.com" TargetMode="External" /><Relationship Id="rId8" Type="http://schemas.openxmlformats.org/officeDocument/2006/relationships/hyperlink" Target="mailto:gallaugher@roadrunner.com" TargetMode="External" /><Relationship Id="rId9" Type="http://schemas.openxmlformats.org/officeDocument/2006/relationships/hyperlink" Target="mailto:bill.souders@yahoo.com" TargetMode="External" /><Relationship Id="rId10" Type="http://schemas.openxmlformats.org/officeDocument/2006/relationships/hyperlink" Target="mailto:dalegroves13@gmail.com" TargetMode="External" /><Relationship Id="rId11" Type="http://schemas.openxmlformats.org/officeDocument/2006/relationships/hyperlink" Target="mailto:paul.thomas@adenalocalschools.com" TargetMode="External" /><Relationship Id="rId12" Type="http://schemas.openxmlformats.org/officeDocument/2006/relationships/hyperlink" Target="mailto:Thomas.Lawhorn@exel.com" TargetMode="External" /><Relationship Id="rId13" Type="http://schemas.openxmlformats.org/officeDocument/2006/relationships/hyperlink" Target="mailto:thomas.lawhorn@live.com" TargetMode="External" /><Relationship Id="rId14" Type="http://schemas.openxmlformats.org/officeDocument/2006/relationships/hyperlink" Target="mailto:74Bowhunter74@gmail.com" TargetMode="External" /><Relationship Id="rId15" Type="http://schemas.openxmlformats.org/officeDocument/2006/relationships/hyperlink" Target="mailto:Bryson.Lawhorn@telesistech.com" TargetMode="External" /><Relationship Id="rId16" Type="http://schemas.openxmlformats.org/officeDocument/2006/relationships/hyperlink" Target="mailto:mc6891@rocketmail.com" TargetMode="External" /><Relationship Id="rId17" Type="http://schemas.openxmlformats.org/officeDocument/2006/relationships/comments" Target="../comments5.xml" /><Relationship Id="rId18" Type="http://schemas.openxmlformats.org/officeDocument/2006/relationships/vmlDrawing" Target="../drawings/vmlDrawing2.vml" /><Relationship Id="rId1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T50"/>
  <sheetViews>
    <sheetView tabSelected="1" zoomScale="85" zoomScaleNormal="85" zoomScalePageLayoutView="0" workbookViewId="0" topLeftCell="A2">
      <pane xSplit="2" ySplit="4" topLeftCell="C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S16" sqref="S16"/>
    </sheetView>
  </sheetViews>
  <sheetFormatPr defaultColWidth="9.140625" defaultRowHeight="12.75"/>
  <cols>
    <col min="1" max="1" width="9.421875" style="0" customWidth="1"/>
    <col min="2" max="2" width="22.421875" style="7" customWidth="1"/>
    <col min="3" max="3" width="14.8515625" style="7" customWidth="1"/>
    <col min="4" max="4" width="14.421875" style="7" customWidth="1"/>
    <col min="5" max="5" width="15.28125" style="7" customWidth="1"/>
    <col min="6" max="6" width="16.140625" style="7" customWidth="1"/>
    <col min="7" max="7" width="15.28125" style="7" customWidth="1"/>
    <col min="8" max="10" width="15.7109375" style="7" customWidth="1"/>
    <col min="11" max="11" width="15.140625" style="7" customWidth="1"/>
    <col min="12" max="12" width="15.28125" style="7" customWidth="1"/>
    <col min="13" max="13" width="16.28125" style="7" customWidth="1"/>
    <col min="14" max="14" width="16.00390625" style="7" customWidth="1"/>
    <col min="15" max="15" width="11.7109375" style="7" customWidth="1"/>
    <col min="16" max="16" width="10.7109375" style="7" hidden="1" customWidth="1"/>
    <col min="17" max="17" width="9.57421875" style="0" hidden="1" customWidth="1"/>
    <col min="18" max="18" width="12.7109375" style="0" hidden="1" customWidth="1"/>
    <col min="19" max="19" width="10.421875" style="0" customWidth="1"/>
    <col min="20" max="20" width="10.140625" style="0" customWidth="1"/>
  </cols>
  <sheetData>
    <row r="1" ht="38.25" customHeight="1" hidden="1"/>
    <row r="2" spans="2:20" ht="23.25">
      <c r="B2" s="135" t="s">
        <v>137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1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0" ht="47.25" customHeight="1">
      <c r="B4" s="69"/>
      <c r="C4" s="70" t="s">
        <v>1</v>
      </c>
      <c r="D4" s="70" t="s">
        <v>142</v>
      </c>
      <c r="E4" s="70" t="s">
        <v>58</v>
      </c>
      <c r="F4" s="70" t="s">
        <v>143</v>
      </c>
      <c r="G4" s="70" t="s">
        <v>191</v>
      </c>
      <c r="H4" s="70" t="s">
        <v>144</v>
      </c>
      <c r="I4" s="70" t="s">
        <v>97</v>
      </c>
      <c r="J4" s="70" t="s">
        <v>0</v>
      </c>
      <c r="K4" s="70" t="s">
        <v>146</v>
      </c>
      <c r="L4" s="71" t="s">
        <v>129</v>
      </c>
      <c r="M4" s="70" t="s">
        <v>106</v>
      </c>
      <c r="N4" s="70" t="s">
        <v>85</v>
      </c>
      <c r="O4" s="72" t="s">
        <v>2</v>
      </c>
      <c r="P4" s="73" t="s">
        <v>3</v>
      </c>
      <c r="Q4" s="73" t="s">
        <v>30</v>
      </c>
      <c r="R4" s="73" t="s">
        <v>32</v>
      </c>
      <c r="S4" s="75" t="s">
        <v>61</v>
      </c>
      <c r="T4" s="70" t="s">
        <v>63</v>
      </c>
    </row>
    <row r="5" spans="2:20" s="35" customFormat="1" ht="17.25" thickBot="1">
      <c r="B5" s="74"/>
      <c r="C5" s="91">
        <v>42840</v>
      </c>
      <c r="D5" s="91">
        <v>42854</v>
      </c>
      <c r="E5" s="91">
        <v>42861</v>
      </c>
      <c r="F5" s="91">
        <v>42896</v>
      </c>
      <c r="G5" s="91">
        <v>42910</v>
      </c>
      <c r="H5" s="91">
        <v>42924</v>
      </c>
      <c r="I5" s="91" t="s">
        <v>145</v>
      </c>
      <c r="J5" s="91">
        <v>42952</v>
      </c>
      <c r="K5" s="91">
        <v>42966</v>
      </c>
      <c r="L5" s="91">
        <v>42973</v>
      </c>
      <c r="M5" s="91">
        <v>42987</v>
      </c>
      <c r="N5" s="91">
        <v>42994</v>
      </c>
      <c r="O5" s="89" t="s">
        <v>3</v>
      </c>
      <c r="P5" s="89" t="s">
        <v>24</v>
      </c>
      <c r="Q5" s="90" t="s">
        <v>31</v>
      </c>
      <c r="R5" s="89" t="s">
        <v>24</v>
      </c>
      <c r="S5" s="89" t="s">
        <v>62</v>
      </c>
      <c r="T5" s="89" t="s">
        <v>24</v>
      </c>
    </row>
    <row r="6" spans="1:20" ht="18">
      <c r="A6" s="105"/>
      <c r="B6" s="121" t="s">
        <v>60</v>
      </c>
      <c r="C6" s="88">
        <v>11.8</v>
      </c>
      <c r="D6" s="88">
        <v>0</v>
      </c>
      <c r="E6" s="88">
        <v>9.35</v>
      </c>
      <c r="F6" s="88">
        <v>6.57</v>
      </c>
      <c r="G6" s="88">
        <v>8.04</v>
      </c>
      <c r="H6" s="87" t="s">
        <v>90</v>
      </c>
      <c r="I6" s="88">
        <v>1.81</v>
      </c>
      <c r="J6" s="88">
        <v>2.7</v>
      </c>
      <c r="K6" s="88">
        <v>2.67</v>
      </c>
      <c r="L6" s="88">
        <v>2.35</v>
      </c>
      <c r="M6" s="88">
        <v>7.17</v>
      </c>
      <c r="N6" s="88">
        <v>3.96</v>
      </c>
      <c r="O6" s="61">
        <f aca="true" t="shared" si="0" ref="O6:O22">SUM(C6:N6)</f>
        <v>56.42000000000001</v>
      </c>
      <c r="P6" s="61"/>
      <c r="Q6" s="61"/>
      <c r="R6" s="62"/>
      <c r="S6" s="63">
        <f>SUM(LARGE($C$6:$N$6,{1,2,3,4,5,6,7,8}))</f>
        <v>52.260000000000005</v>
      </c>
      <c r="T6" s="63">
        <f>$S6-S6</f>
        <v>0</v>
      </c>
    </row>
    <row r="7" spans="1:20" ht="18">
      <c r="A7" s="105"/>
      <c r="B7" s="117" t="s">
        <v>51</v>
      </c>
      <c r="C7" s="88">
        <v>7.18</v>
      </c>
      <c r="D7" s="88">
        <v>2.95</v>
      </c>
      <c r="E7" s="88">
        <v>5.15</v>
      </c>
      <c r="F7" s="88">
        <v>4.38</v>
      </c>
      <c r="G7" s="88">
        <v>9.11</v>
      </c>
      <c r="H7" s="88">
        <v>0</v>
      </c>
      <c r="I7" s="88">
        <v>4.82</v>
      </c>
      <c r="J7" s="88">
        <v>2.93</v>
      </c>
      <c r="K7" s="88">
        <v>1.27</v>
      </c>
      <c r="L7" s="88">
        <v>3.36</v>
      </c>
      <c r="M7" s="88">
        <v>2.92</v>
      </c>
      <c r="N7" s="88">
        <v>5.17</v>
      </c>
      <c r="O7" s="61">
        <f t="shared" si="0"/>
        <v>49.24000000000001</v>
      </c>
      <c r="P7" s="64"/>
      <c r="Q7" s="64"/>
      <c r="R7" s="65"/>
      <c r="S7" s="63">
        <f>SUM(LARGE($C$7:$N$7,{1,2,3,4,5,6,7,8}))</f>
        <v>42.120000000000005</v>
      </c>
      <c r="T7" s="66">
        <f>S6-S7</f>
        <v>10.14</v>
      </c>
    </row>
    <row r="8" spans="1:20" ht="18">
      <c r="A8" s="105"/>
      <c r="B8" s="117" t="s">
        <v>150</v>
      </c>
      <c r="C8" s="88">
        <v>5.3</v>
      </c>
      <c r="D8" s="88">
        <v>0</v>
      </c>
      <c r="E8" s="87">
        <v>0</v>
      </c>
      <c r="F8" s="87">
        <v>0</v>
      </c>
      <c r="G8" s="88">
        <v>12.11</v>
      </c>
      <c r="H8" s="88">
        <v>0</v>
      </c>
      <c r="I8" s="88">
        <v>5.45</v>
      </c>
      <c r="J8" s="88">
        <v>2.3</v>
      </c>
      <c r="K8" s="88">
        <v>1.68</v>
      </c>
      <c r="L8" s="88">
        <v>4.8</v>
      </c>
      <c r="M8" s="88">
        <v>2.2</v>
      </c>
      <c r="N8" s="88">
        <v>5.57</v>
      </c>
      <c r="O8" s="61">
        <f t="shared" si="0"/>
        <v>39.410000000000004</v>
      </c>
      <c r="P8" s="64"/>
      <c r="Q8" s="64"/>
      <c r="R8" s="65"/>
      <c r="S8" s="63">
        <f>SUM(C8:N8)</f>
        <v>39.410000000000004</v>
      </c>
      <c r="T8" s="66">
        <f>S6-S8</f>
        <v>12.850000000000001</v>
      </c>
    </row>
    <row r="9" spans="1:20" ht="18">
      <c r="A9" s="105"/>
      <c r="B9" s="117" t="s">
        <v>9</v>
      </c>
      <c r="C9" s="87">
        <v>8.53</v>
      </c>
      <c r="D9" s="87">
        <v>4.28</v>
      </c>
      <c r="E9" s="87">
        <v>2.43</v>
      </c>
      <c r="F9" s="87">
        <v>0</v>
      </c>
      <c r="G9" s="87">
        <v>5.87</v>
      </c>
      <c r="H9" s="87">
        <v>0.89</v>
      </c>
      <c r="I9" s="87">
        <v>7.36</v>
      </c>
      <c r="J9" s="87">
        <v>0</v>
      </c>
      <c r="K9" s="88">
        <v>0</v>
      </c>
      <c r="L9" s="88">
        <v>2.24</v>
      </c>
      <c r="M9" s="88">
        <v>3.12</v>
      </c>
      <c r="N9" s="87">
        <v>1.28</v>
      </c>
      <c r="O9" s="61">
        <f t="shared" si="0"/>
        <v>36</v>
      </c>
      <c r="P9" s="64" t="e">
        <f>O9-#REF!</f>
        <v>#REF!</v>
      </c>
      <c r="Q9" s="64">
        <v>4.9</v>
      </c>
      <c r="R9" s="65" t="e">
        <f>#REF!-Q9</f>
        <v>#REF!</v>
      </c>
      <c r="S9" s="63">
        <f>SUM(LARGE($C$9:$N$9,{1,2,3,4,5,6,7,8}))</f>
        <v>35.11000000000001</v>
      </c>
      <c r="T9" s="66">
        <f>S6-S9</f>
        <v>17.15</v>
      </c>
    </row>
    <row r="10" spans="1:20" ht="18">
      <c r="A10" s="105"/>
      <c r="B10" s="117" t="s">
        <v>59</v>
      </c>
      <c r="C10" s="88">
        <v>2</v>
      </c>
      <c r="D10" s="87">
        <v>0</v>
      </c>
      <c r="E10" s="87">
        <v>3.61</v>
      </c>
      <c r="F10" s="87">
        <v>0</v>
      </c>
      <c r="G10" s="88">
        <v>0</v>
      </c>
      <c r="H10" s="88" t="s">
        <v>90</v>
      </c>
      <c r="I10" s="88">
        <v>6.17</v>
      </c>
      <c r="J10" s="88">
        <v>4.15</v>
      </c>
      <c r="K10" s="87">
        <v>3.67</v>
      </c>
      <c r="L10" s="88">
        <v>0</v>
      </c>
      <c r="M10" s="88">
        <v>2.46</v>
      </c>
      <c r="N10" s="88">
        <v>8.19</v>
      </c>
      <c r="O10" s="61">
        <f t="shared" si="0"/>
        <v>30.25</v>
      </c>
      <c r="P10" s="64" t="e">
        <f>O10-#REF!</f>
        <v>#REF!</v>
      </c>
      <c r="Q10" s="64">
        <v>7.26</v>
      </c>
      <c r="R10" s="65" t="e">
        <f>#REF!-Q10</f>
        <v>#REF!</v>
      </c>
      <c r="S10" s="63">
        <f>SUM(C10:N10)</f>
        <v>30.25</v>
      </c>
      <c r="T10" s="66">
        <f>$S6-S10</f>
        <v>22.010000000000005</v>
      </c>
    </row>
    <row r="11" spans="1:20" ht="18">
      <c r="A11" s="105"/>
      <c r="B11" s="122" t="s">
        <v>130</v>
      </c>
      <c r="C11" s="87">
        <v>1.45</v>
      </c>
      <c r="D11" s="87">
        <v>0</v>
      </c>
      <c r="E11" s="87">
        <v>0</v>
      </c>
      <c r="F11" s="87">
        <v>1.84</v>
      </c>
      <c r="G11" s="87">
        <v>5</v>
      </c>
      <c r="H11" s="87">
        <v>0</v>
      </c>
      <c r="I11" s="88">
        <v>6.06</v>
      </c>
      <c r="J11" s="88">
        <v>3.3</v>
      </c>
      <c r="K11" s="88">
        <v>1.09</v>
      </c>
      <c r="L11" s="88">
        <v>3.9</v>
      </c>
      <c r="M11" s="88">
        <v>5.35</v>
      </c>
      <c r="N11" s="88">
        <v>3.25</v>
      </c>
      <c r="O11" s="61">
        <f t="shared" si="0"/>
        <v>31.239999999999995</v>
      </c>
      <c r="P11" s="64"/>
      <c r="Q11" s="64"/>
      <c r="R11" s="65"/>
      <c r="S11" s="63">
        <f>SUM(LARGE($C$11:$N$11,{1,2,3,4,5,6,7,8}))</f>
        <v>30.15</v>
      </c>
      <c r="T11" s="66">
        <f>S6-S11</f>
        <v>22.110000000000007</v>
      </c>
    </row>
    <row r="12" spans="1:20" ht="18">
      <c r="A12" s="105"/>
      <c r="B12" s="117" t="s">
        <v>12</v>
      </c>
      <c r="C12" s="87">
        <v>3.19</v>
      </c>
      <c r="D12" s="87">
        <v>1.26</v>
      </c>
      <c r="E12" s="87">
        <v>0.93</v>
      </c>
      <c r="F12" s="87" t="s">
        <v>90</v>
      </c>
      <c r="G12" s="87">
        <v>4.09</v>
      </c>
      <c r="H12" s="88">
        <v>3.91</v>
      </c>
      <c r="I12" s="88">
        <v>5.75</v>
      </c>
      <c r="J12" s="88">
        <v>7.24</v>
      </c>
      <c r="K12" s="87">
        <v>1.71</v>
      </c>
      <c r="L12" s="88">
        <v>0</v>
      </c>
      <c r="M12" s="88">
        <v>1.35</v>
      </c>
      <c r="N12" s="88">
        <v>0.96</v>
      </c>
      <c r="O12" s="61">
        <f t="shared" si="0"/>
        <v>30.39</v>
      </c>
      <c r="P12" s="64">
        <f>O12-$O10</f>
        <v>0.14000000000000057</v>
      </c>
      <c r="Q12" s="65">
        <f>O12-2.83</f>
        <v>27.560000000000002</v>
      </c>
      <c r="R12" s="65">
        <f>$Q10-Q12</f>
        <v>-20.300000000000004</v>
      </c>
      <c r="S12" s="63">
        <f>SUM(LARGE($C$12:$N$12,{1,2,3,4,5,6,7,8}))</f>
        <v>28.500000000000004</v>
      </c>
      <c r="T12" s="66">
        <f>S6-S12</f>
        <v>23.76</v>
      </c>
    </row>
    <row r="13" spans="1:20" ht="18">
      <c r="A13" s="105"/>
      <c r="B13" s="117" t="s">
        <v>149</v>
      </c>
      <c r="C13" s="87">
        <v>2.93</v>
      </c>
      <c r="D13" s="87">
        <v>1.13</v>
      </c>
      <c r="E13" s="87" t="s">
        <v>90</v>
      </c>
      <c r="F13" s="87">
        <v>2.54</v>
      </c>
      <c r="G13" s="88">
        <v>4.66</v>
      </c>
      <c r="H13" s="87">
        <v>0</v>
      </c>
      <c r="I13" s="88">
        <v>3.8</v>
      </c>
      <c r="J13" s="88">
        <v>0</v>
      </c>
      <c r="K13" s="88">
        <v>0</v>
      </c>
      <c r="L13" s="88" t="s">
        <v>90</v>
      </c>
      <c r="M13" s="88" t="s">
        <v>90</v>
      </c>
      <c r="N13" s="88">
        <v>5.44</v>
      </c>
      <c r="O13" s="61">
        <f t="shared" si="0"/>
        <v>20.500000000000004</v>
      </c>
      <c r="P13" s="64"/>
      <c r="Q13" s="64"/>
      <c r="R13" s="65"/>
      <c r="S13" s="63">
        <f>SUM(C13:N13)</f>
        <v>20.500000000000004</v>
      </c>
      <c r="T13" s="66">
        <f>S6-S13</f>
        <v>31.76</v>
      </c>
    </row>
    <row r="14" spans="1:20" ht="18">
      <c r="A14" s="105"/>
      <c r="B14" s="117" t="s">
        <v>6</v>
      </c>
      <c r="C14" s="87">
        <v>1.54</v>
      </c>
      <c r="D14" s="87">
        <v>1.59</v>
      </c>
      <c r="E14" s="87">
        <v>0</v>
      </c>
      <c r="F14" s="87">
        <v>2.5</v>
      </c>
      <c r="G14" s="88" t="s">
        <v>90</v>
      </c>
      <c r="H14" s="87" t="s">
        <v>90</v>
      </c>
      <c r="I14" s="88">
        <v>1.01</v>
      </c>
      <c r="J14" s="88">
        <v>1.01</v>
      </c>
      <c r="K14" s="88" t="s">
        <v>90</v>
      </c>
      <c r="L14" s="87">
        <v>5.98</v>
      </c>
      <c r="M14" s="87">
        <v>3.94</v>
      </c>
      <c r="N14" s="88">
        <v>0</v>
      </c>
      <c r="O14" s="61">
        <f t="shared" si="0"/>
        <v>17.57</v>
      </c>
      <c r="P14" s="64"/>
      <c r="Q14" s="64"/>
      <c r="R14" s="65"/>
      <c r="S14" s="63">
        <f>SUM(C14:N14)</f>
        <v>17.57</v>
      </c>
      <c r="T14" s="66">
        <f>$S6-S14</f>
        <v>34.690000000000005</v>
      </c>
    </row>
    <row r="15" spans="1:20" ht="18">
      <c r="A15" s="105"/>
      <c r="B15" s="117" t="s">
        <v>107</v>
      </c>
      <c r="C15" s="87">
        <v>0.98</v>
      </c>
      <c r="D15" s="87">
        <v>1.09</v>
      </c>
      <c r="E15" s="87">
        <v>4.11</v>
      </c>
      <c r="F15" s="87">
        <v>0</v>
      </c>
      <c r="G15" s="87">
        <v>3.39</v>
      </c>
      <c r="H15" s="87">
        <v>2.21</v>
      </c>
      <c r="I15" s="87">
        <v>3.19</v>
      </c>
      <c r="J15" s="88">
        <v>1.16</v>
      </c>
      <c r="K15" s="88">
        <v>0.82</v>
      </c>
      <c r="L15" s="88">
        <v>1.36</v>
      </c>
      <c r="M15" s="87">
        <v>0</v>
      </c>
      <c r="N15" s="87">
        <v>0</v>
      </c>
      <c r="O15" s="61">
        <f t="shared" si="0"/>
        <v>18.31</v>
      </c>
      <c r="P15" s="64">
        <f>O15-$O10</f>
        <v>-11.940000000000001</v>
      </c>
      <c r="Q15" s="64">
        <v>11.77</v>
      </c>
      <c r="R15" s="65">
        <f>$Q10-Q15</f>
        <v>-4.51</v>
      </c>
      <c r="S15" s="63">
        <f>SUM(LARGE($C$15:$N$15,{1,2,3,4,5,6,7,8}))</f>
        <v>17.49</v>
      </c>
      <c r="T15" s="66">
        <f>S6-S15</f>
        <v>34.77000000000001</v>
      </c>
    </row>
    <row r="16" spans="1:20" ht="18">
      <c r="A16" s="105"/>
      <c r="B16" s="117" t="s">
        <v>108</v>
      </c>
      <c r="C16" s="87">
        <v>1.44</v>
      </c>
      <c r="D16" s="87">
        <v>0</v>
      </c>
      <c r="E16" s="87">
        <v>0</v>
      </c>
      <c r="F16" s="87">
        <v>0</v>
      </c>
      <c r="G16" s="87">
        <v>3.23</v>
      </c>
      <c r="H16" s="87">
        <v>0</v>
      </c>
      <c r="I16" s="87" t="s">
        <v>90</v>
      </c>
      <c r="J16" s="88">
        <v>3.22</v>
      </c>
      <c r="K16" s="88">
        <v>0.93</v>
      </c>
      <c r="L16" s="87" t="s">
        <v>90</v>
      </c>
      <c r="M16" s="87">
        <v>0</v>
      </c>
      <c r="N16" s="87">
        <v>3.52</v>
      </c>
      <c r="O16" s="61">
        <f t="shared" si="0"/>
        <v>12.34</v>
      </c>
      <c r="P16" s="64" t="e">
        <f>O16-#REF!</f>
        <v>#REF!</v>
      </c>
      <c r="Q16" s="65">
        <f>O16-0.88</f>
        <v>11.459999999999999</v>
      </c>
      <c r="R16" s="65" t="e">
        <f>#REF!-Q16</f>
        <v>#REF!</v>
      </c>
      <c r="S16" s="63">
        <f>SUM(C16:N16)</f>
        <v>12.34</v>
      </c>
      <c r="T16" s="66">
        <f>S6-S16</f>
        <v>39.92</v>
      </c>
    </row>
    <row r="17" spans="1:20" ht="18">
      <c r="A17" s="105"/>
      <c r="B17" s="117" t="s">
        <v>47</v>
      </c>
      <c r="C17" s="87">
        <v>0.95</v>
      </c>
      <c r="D17" s="87">
        <v>0</v>
      </c>
      <c r="E17" s="87">
        <v>4.77</v>
      </c>
      <c r="F17" s="87" t="s">
        <v>90</v>
      </c>
      <c r="G17" s="88">
        <v>0</v>
      </c>
      <c r="H17" s="88">
        <v>0</v>
      </c>
      <c r="I17" s="87">
        <v>3.3</v>
      </c>
      <c r="J17" s="88">
        <v>0</v>
      </c>
      <c r="K17" s="87">
        <v>1.92</v>
      </c>
      <c r="L17" s="87">
        <v>0</v>
      </c>
      <c r="M17" s="87">
        <v>1.2</v>
      </c>
      <c r="N17" s="87">
        <v>0</v>
      </c>
      <c r="O17" s="61">
        <f t="shared" si="0"/>
        <v>12.139999999999999</v>
      </c>
      <c r="P17" s="64">
        <f>$O17-O17</f>
        <v>0</v>
      </c>
      <c r="Q17" s="65">
        <f>O17-0.82</f>
        <v>11.319999999999999</v>
      </c>
      <c r="R17" s="65">
        <f>P17</f>
        <v>0</v>
      </c>
      <c r="S17" s="63">
        <f>SUM(C17:N17)</f>
        <v>12.139999999999999</v>
      </c>
      <c r="T17" s="66">
        <f>$S6-S17</f>
        <v>40.120000000000005</v>
      </c>
    </row>
    <row r="18" spans="1:20" ht="18">
      <c r="A18" s="105"/>
      <c r="B18" s="117" t="s">
        <v>110</v>
      </c>
      <c r="C18" s="87">
        <v>4.05</v>
      </c>
      <c r="D18" s="87" t="s">
        <v>90</v>
      </c>
      <c r="E18" s="87" t="s">
        <v>90</v>
      </c>
      <c r="F18" s="87" t="s">
        <v>90</v>
      </c>
      <c r="G18" s="88" t="s">
        <v>90</v>
      </c>
      <c r="H18" s="87" t="s">
        <v>90</v>
      </c>
      <c r="I18" s="87">
        <v>2.13</v>
      </c>
      <c r="J18" s="87" t="s">
        <v>90</v>
      </c>
      <c r="K18" s="87" t="s">
        <v>90</v>
      </c>
      <c r="L18" s="87" t="s">
        <v>90</v>
      </c>
      <c r="M18" s="87" t="s">
        <v>90</v>
      </c>
      <c r="N18" s="87" t="s">
        <v>90</v>
      </c>
      <c r="O18" s="61">
        <f t="shared" si="0"/>
        <v>6.18</v>
      </c>
      <c r="P18" s="64"/>
      <c r="Q18" s="64"/>
      <c r="R18" s="65"/>
      <c r="S18" s="63">
        <f>SUM(C18:N18)</f>
        <v>6.18</v>
      </c>
      <c r="T18" s="66">
        <f>S6-S18</f>
        <v>46.080000000000005</v>
      </c>
    </row>
    <row r="19" spans="1:20" ht="18">
      <c r="A19" s="105"/>
      <c r="B19" s="117" t="s">
        <v>101</v>
      </c>
      <c r="C19" s="87">
        <v>0</v>
      </c>
      <c r="D19" s="87">
        <v>0</v>
      </c>
      <c r="E19" s="87" t="s">
        <v>90</v>
      </c>
      <c r="F19" s="87">
        <v>0</v>
      </c>
      <c r="G19" s="88">
        <v>0</v>
      </c>
      <c r="H19" s="88">
        <v>0</v>
      </c>
      <c r="I19" s="87">
        <v>0</v>
      </c>
      <c r="J19" s="87">
        <v>1.4</v>
      </c>
      <c r="K19" s="88">
        <v>0.83</v>
      </c>
      <c r="L19" s="87">
        <v>0</v>
      </c>
      <c r="M19" s="87">
        <v>0</v>
      </c>
      <c r="N19" s="88">
        <v>1.42</v>
      </c>
      <c r="O19" s="61">
        <f t="shared" si="0"/>
        <v>3.65</v>
      </c>
      <c r="P19" s="64"/>
      <c r="Q19" s="64"/>
      <c r="R19" s="65"/>
      <c r="S19" s="63">
        <f>SUM(C19:N19)</f>
        <v>3.65</v>
      </c>
      <c r="T19" s="66">
        <f>S6-S19</f>
        <v>48.61000000000001</v>
      </c>
    </row>
    <row r="20" spans="1:20" ht="18">
      <c r="A20" s="105"/>
      <c r="B20" s="117" t="s">
        <v>81</v>
      </c>
      <c r="C20" s="87" t="s">
        <v>90</v>
      </c>
      <c r="D20" s="87">
        <v>0</v>
      </c>
      <c r="E20" s="87">
        <v>0</v>
      </c>
      <c r="F20" s="87" t="s">
        <v>90</v>
      </c>
      <c r="G20" s="87">
        <v>0</v>
      </c>
      <c r="H20" s="88">
        <v>0</v>
      </c>
      <c r="I20" s="87">
        <v>2.2</v>
      </c>
      <c r="J20" s="87">
        <v>0</v>
      </c>
      <c r="K20" s="88">
        <v>0</v>
      </c>
      <c r="L20" s="87" t="s">
        <v>90</v>
      </c>
      <c r="M20" s="87" t="s">
        <v>90</v>
      </c>
      <c r="N20" s="87" t="s">
        <v>90</v>
      </c>
      <c r="O20" s="61">
        <f t="shared" si="0"/>
        <v>2.2</v>
      </c>
      <c r="P20" s="64">
        <f>O20-$O16</f>
        <v>-10.14</v>
      </c>
      <c r="Q20" s="64">
        <v>15.89</v>
      </c>
      <c r="R20" s="65">
        <f>$Q16-Q20</f>
        <v>-4.4300000000000015</v>
      </c>
      <c r="S20" s="63">
        <f aca="true" t="shared" si="1" ref="S16:S22">SUM(C20:N20)</f>
        <v>2.2</v>
      </c>
      <c r="T20" s="66">
        <f>S6-S20</f>
        <v>50.06</v>
      </c>
    </row>
    <row r="21" spans="1:20" ht="18">
      <c r="A21" s="105"/>
      <c r="B21" s="117" t="s">
        <v>148</v>
      </c>
      <c r="C21" s="87">
        <v>0</v>
      </c>
      <c r="D21" s="87">
        <v>0</v>
      </c>
      <c r="E21" s="87" t="s">
        <v>90</v>
      </c>
      <c r="F21" s="87">
        <v>0</v>
      </c>
      <c r="G21" s="87" t="s">
        <v>90</v>
      </c>
      <c r="H21" s="87">
        <v>0</v>
      </c>
      <c r="I21" s="87" t="s">
        <v>90</v>
      </c>
      <c r="J21" s="88" t="s">
        <v>90</v>
      </c>
      <c r="K21" s="88">
        <v>0</v>
      </c>
      <c r="L21" s="87" t="s">
        <v>90</v>
      </c>
      <c r="M21" s="87" t="s">
        <v>90</v>
      </c>
      <c r="N21" s="88">
        <v>0</v>
      </c>
      <c r="O21" s="61">
        <f t="shared" si="0"/>
        <v>0</v>
      </c>
      <c r="P21" s="64"/>
      <c r="Q21" s="64"/>
      <c r="R21" s="65"/>
      <c r="S21" s="63">
        <f t="shared" si="1"/>
        <v>0</v>
      </c>
      <c r="T21" s="66">
        <f>S6-S21</f>
        <v>52.260000000000005</v>
      </c>
    </row>
    <row r="22" spans="1:20" ht="18">
      <c r="A22" s="105"/>
      <c r="B22" s="128" t="s">
        <v>147</v>
      </c>
      <c r="C22" s="87">
        <v>0</v>
      </c>
      <c r="D22" s="87" t="s">
        <v>90</v>
      </c>
      <c r="E22" s="87" t="s">
        <v>90</v>
      </c>
      <c r="F22" s="87" t="s">
        <v>90</v>
      </c>
      <c r="G22" s="87" t="s">
        <v>90</v>
      </c>
      <c r="H22" s="87" t="s">
        <v>90</v>
      </c>
      <c r="I22" s="87">
        <v>0</v>
      </c>
      <c r="J22" s="88" t="s">
        <v>90</v>
      </c>
      <c r="K22" s="87" t="s">
        <v>90</v>
      </c>
      <c r="L22" s="87" t="s">
        <v>90</v>
      </c>
      <c r="M22" s="87" t="s">
        <v>90</v>
      </c>
      <c r="N22" s="87" t="s">
        <v>90</v>
      </c>
      <c r="O22" s="61">
        <f t="shared" si="0"/>
        <v>0</v>
      </c>
      <c r="P22" s="64" t="e">
        <f>O22-#REF!</f>
        <v>#REF!</v>
      </c>
      <c r="Q22" s="64">
        <v>8.76</v>
      </c>
      <c r="R22" s="65" t="e">
        <f>#REF!-Q22</f>
        <v>#REF!</v>
      </c>
      <c r="S22" s="63">
        <f t="shared" si="1"/>
        <v>0</v>
      </c>
      <c r="T22" s="66">
        <f>S6-S22</f>
        <v>52.260000000000005</v>
      </c>
    </row>
    <row r="23" spans="1:20" ht="18">
      <c r="A23" s="105"/>
      <c r="B23" s="104"/>
      <c r="C23" s="64"/>
      <c r="D23" s="64"/>
      <c r="E23" s="64"/>
      <c r="F23" s="64"/>
      <c r="G23" s="61"/>
      <c r="H23" s="64"/>
      <c r="I23" s="64"/>
      <c r="J23" s="61"/>
      <c r="K23" s="61"/>
      <c r="L23" s="61"/>
      <c r="M23" s="61"/>
      <c r="N23" s="61"/>
      <c r="O23" s="61"/>
      <c r="P23" s="64">
        <f>O23-$O6</f>
        <v>-56.42000000000001</v>
      </c>
      <c r="Q23" s="64">
        <v>0</v>
      </c>
      <c r="R23" s="65">
        <f>$Q6-Q23</f>
        <v>0</v>
      </c>
      <c r="S23" s="63"/>
      <c r="T23" s="66"/>
    </row>
    <row r="24" spans="2:20" ht="18">
      <c r="B24" s="106" t="s">
        <v>68</v>
      </c>
      <c r="C24" s="67">
        <f aca="true" t="shared" si="2" ref="C24:O24">SUM(C6:C23)</f>
        <v>51.339999999999996</v>
      </c>
      <c r="D24" s="67">
        <f t="shared" si="2"/>
        <v>12.3</v>
      </c>
      <c r="E24" s="67">
        <f t="shared" si="2"/>
        <v>30.349999999999998</v>
      </c>
      <c r="F24" s="67">
        <f t="shared" si="2"/>
        <v>17.83</v>
      </c>
      <c r="G24" s="67">
        <f t="shared" si="2"/>
        <v>55.49999999999999</v>
      </c>
      <c r="H24" s="67">
        <f t="shared" si="2"/>
        <v>7.01</v>
      </c>
      <c r="I24" s="67">
        <f t="shared" si="2"/>
        <v>53.05</v>
      </c>
      <c r="J24" s="67">
        <f t="shared" si="2"/>
        <v>29.410000000000004</v>
      </c>
      <c r="K24" s="67">
        <f t="shared" si="2"/>
        <v>16.59</v>
      </c>
      <c r="L24" s="67">
        <f t="shared" si="2"/>
        <v>23.99</v>
      </c>
      <c r="M24" s="67">
        <f t="shared" si="2"/>
        <v>29.71</v>
      </c>
      <c r="N24" s="67">
        <f t="shared" si="2"/>
        <v>38.760000000000005</v>
      </c>
      <c r="O24" s="67">
        <f t="shared" si="2"/>
        <v>365.8399999999999</v>
      </c>
      <c r="P24" s="67"/>
      <c r="Q24" s="68">
        <f>SUM(Q6:Q23)</f>
        <v>98.92</v>
      </c>
      <c r="R24" s="36"/>
      <c r="S24" s="36"/>
      <c r="T24" s="36"/>
    </row>
    <row r="25" spans="2:17" ht="1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/>
      <c r="Q25" s="33"/>
    </row>
    <row r="26" spans="2:17" ht="23.25">
      <c r="B26" s="136" t="s">
        <v>138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8"/>
      <c r="Q26" s="33"/>
    </row>
    <row r="27" spans="2:17" ht="33">
      <c r="B27" s="2"/>
      <c r="C27" s="70" t="s">
        <v>1</v>
      </c>
      <c r="D27" s="70" t="s">
        <v>142</v>
      </c>
      <c r="E27" s="70" t="s">
        <v>58</v>
      </c>
      <c r="F27" s="70" t="s">
        <v>143</v>
      </c>
      <c r="G27" s="70" t="s">
        <v>191</v>
      </c>
      <c r="H27" s="70" t="s">
        <v>144</v>
      </c>
      <c r="I27" s="70" t="s">
        <v>97</v>
      </c>
      <c r="J27" s="70" t="s">
        <v>0</v>
      </c>
      <c r="K27" s="70" t="s">
        <v>146</v>
      </c>
      <c r="L27" s="71" t="s">
        <v>129</v>
      </c>
      <c r="M27" s="70" t="s">
        <v>106</v>
      </c>
      <c r="N27" s="70" t="s">
        <v>85</v>
      </c>
      <c r="O27" s="3" t="s">
        <v>2</v>
      </c>
      <c r="P27" s="8"/>
      <c r="Q27" s="33"/>
    </row>
    <row r="28" spans="2:17" ht="17.25" thickBot="1">
      <c r="B28" s="2"/>
      <c r="C28" s="91">
        <v>42840</v>
      </c>
      <c r="D28" s="91">
        <v>42854</v>
      </c>
      <c r="E28" s="91">
        <v>42861</v>
      </c>
      <c r="F28" s="91">
        <v>42896</v>
      </c>
      <c r="G28" s="91">
        <v>42910</v>
      </c>
      <c r="H28" s="91">
        <v>42924</v>
      </c>
      <c r="I28" s="91" t="s">
        <v>145</v>
      </c>
      <c r="J28" s="91">
        <v>42952</v>
      </c>
      <c r="K28" s="91">
        <v>42966</v>
      </c>
      <c r="L28" s="91">
        <v>42973</v>
      </c>
      <c r="M28" s="91">
        <v>42987</v>
      </c>
      <c r="N28" s="91">
        <v>42994</v>
      </c>
      <c r="O28" s="34"/>
      <c r="P28" s="8"/>
      <c r="Q28" s="33"/>
    </row>
    <row r="29" spans="2:17" ht="15">
      <c r="B29" s="3" t="s">
        <v>67</v>
      </c>
      <c r="C29" s="120">
        <v>11.4</v>
      </c>
      <c r="D29" s="4">
        <v>4.08</v>
      </c>
      <c r="E29" s="4">
        <v>8.85</v>
      </c>
      <c r="F29" s="4">
        <v>6.37</v>
      </c>
      <c r="G29" s="4">
        <v>11.91</v>
      </c>
      <c r="H29" s="4">
        <v>3.61</v>
      </c>
      <c r="I29" s="4">
        <v>6.96</v>
      </c>
      <c r="J29" s="4">
        <v>6.74</v>
      </c>
      <c r="K29" s="4">
        <v>3.37</v>
      </c>
      <c r="L29" s="4">
        <v>5.78</v>
      </c>
      <c r="M29" s="4">
        <v>6.77</v>
      </c>
      <c r="N29" s="4">
        <v>7.69</v>
      </c>
      <c r="O29" s="59"/>
      <c r="P29" s="8"/>
      <c r="Q29" s="33"/>
    </row>
    <row r="30" spans="2:17" ht="15">
      <c r="B30" s="3" t="s">
        <v>65</v>
      </c>
      <c r="C30" s="120" t="s">
        <v>60</v>
      </c>
      <c r="D30" s="120" t="s">
        <v>9</v>
      </c>
      <c r="E30" s="120" t="s">
        <v>60</v>
      </c>
      <c r="F30" s="120" t="s">
        <v>60</v>
      </c>
      <c r="G30" s="123" t="s">
        <v>150</v>
      </c>
      <c r="H30" s="123" t="s">
        <v>12</v>
      </c>
      <c r="I30" s="123" t="s">
        <v>9</v>
      </c>
      <c r="J30" s="123" t="s">
        <v>12</v>
      </c>
      <c r="K30" s="124" t="s">
        <v>192</v>
      </c>
      <c r="L30" s="124" t="s">
        <v>6</v>
      </c>
      <c r="M30" s="120" t="s">
        <v>60</v>
      </c>
      <c r="N30" s="124" t="s">
        <v>192</v>
      </c>
      <c r="O30" s="44"/>
      <c r="P30" s="8"/>
      <c r="Q30" s="33"/>
    </row>
    <row r="31" spans="2:17" ht="15">
      <c r="B31" s="3" t="s">
        <v>66</v>
      </c>
      <c r="C31" s="81">
        <v>179</v>
      </c>
      <c r="D31" s="82">
        <v>168</v>
      </c>
      <c r="E31" s="82">
        <v>134</v>
      </c>
      <c r="F31" s="82">
        <v>134</v>
      </c>
      <c r="G31" s="82">
        <v>146</v>
      </c>
      <c r="H31" s="82">
        <v>134</v>
      </c>
      <c r="I31" s="82">
        <v>336</v>
      </c>
      <c r="J31" s="82">
        <v>157</v>
      </c>
      <c r="K31" s="82">
        <v>157</v>
      </c>
      <c r="L31" s="82">
        <v>123</v>
      </c>
      <c r="M31" s="82">
        <v>134</v>
      </c>
      <c r="N31" s="82">
        <v>157</v>
      </c>
      <c r="O31" s="81">
        <f>SUM(C31:N31)</f>
        <v>1959</v>
      </c>
      <c r="P31" s="8"/>
      <c r="Q31" s="33"/>
    </row>
    <row r="32" spans="2:15" ht="30" customHeight="1">
      <c r="B32" s="135" t="s">
        <v>139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</row>
    <row r="33" spans="2:15" ht="15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33">
      <c r="B34" s="2"/>
      <c r="C34" s="70" t="s">
        <v>1</v>
      </c>
      <c r="D34" s="70" t="s">
        <v>142</v>
      </c>
      <c r="E34" s="70" t="s">
        <v>58</v>
      </c>
      <c r="F34" s="70" t="s">
        <v>143</v>
      </c>
      <c r="G34" s="70" t="s">
        <v>191</v>
      </c>
      <c r="H34" s="70" t="s">
        <v>144</v>
      </c>
      <c r="I34" s="70" t="s">
        <v>97</v>
      </c>
      <c r="J34" s="70" t="s">
        <v>0</v>
      </c>
      <c r="K34" s="70" t="s">
        <v>146</v>
      </c>
      <c r="L34" s="71" t="s">
        <v>129</v>
      </c>
      <c r="M34" s="70" t="s">
        <v>106</v>
      </c>
      <c r="N34" s="70" t="s">
        <v>85</v>
      </c>
      <c r="O34" s="3" t="s">
        <v>2</v>
      </c>
    </row>
    <row r="35" spans="2:15" ht="17.25" thickBot="1">
      <c r="B35" s="2"/>
      <c r="C35" s="91">
        <v>42840</v>
      </c>
      <c r="D35" s="91">
        <v>42854</v>
      </c>
      <c r="E35" s="91">
        <v>42861</v>
      </c>
      <c r="F35" s="91">
        <v>42896</v>
      </c>
      <c r="G35" s="91">
        <v>42910</v>
      </c>
      <c r="H35" s="91">
        <v>42924</v>
      </c>
      <c r="I35" s="91" t="s">
        <v>145</v>
      </c>
      <c r="J35" s="91">
        <v>42952</v>
      </c>
      <c r="K35" s="91">
        <v>42966</v>
      </c>
      <c r="L35" s="91">
        <v>42973</v>
      </c>
      <c r="M35" s="91">
        <v>42987</v>
      </c>
      <c r="N35" s="91">
        <v>42994</v>
      </c>
      <c r="O35" s="34"/>
    </row>
    <row r="36" spans="2:15" ht="15">
      <c r="B36" s="3" t="s">
        <v>67</v>
      </c>
      <c r="C36" s="4">
        <v>4.02</v>
      </c>
      <c r="D36" s="4">
        <v>2.93</v>
      </c>
      <c r="E36" s="4">
        <v>3.16</v>
      </c>
      <c r="F36" s="4">
        <v>3.29</v>
      </c>
      <c r="G36" s="4">
        <v>3.77</v>
      </c>
      <c r="H36" s="4">
        <v>1.52</v>
      </c>
      <c r="I36" s="4">
        <v>3.55</v>
      </c>
      <c r="J36" s="4">
        <v>1.71</v>
      </c>
      <c r="K36" s="4">
        <v>1.6</v>
      </c>
      <c r="L36" s="4">
        <v>4.96</v>
      </c>
      <c r="M36" s="4">
        <v>3.16</v>
      </c>
      <c r="N36" s="4">
        <v>3.04</v>
      </c>
      <c r="O36" s="58"/>
    </row>
    <row r="37" spans="2:15" ht="15">
      <c r="B37" s="3" t="s">
        <v>65</v>
      </c>
      <c r="C37" s="120" t="s">
        <v>9</v>
      </c>
      <c r="D37" s="120" t="s">
        <v>9</v>
      </c>
      <c r="E37" s="120" t="s">
        <v>47</v>
      </c>
      <c r="F37" s="120" t="s">
        <v>60</v>
      </c>
      <c r="G37" s="123" t="s">
        <v>150</v>
      </c>
      <c r="H37" s="123" t="s">
        <v>12</v>
      </c>
      <c r="I37" s="120" t="s">
        <v>9</v>
      </c>
      <c r="J37" s="120" t="s">
        <v>51</v>
      </c>
      <c r="K37" s="124" t="s">
        <v>192</v>
      </c>
      <c r="L37" s="124" t="s">
        <v>6</v>
      </c>
      <c r="M37" s="120" t="s">
        <v>48</v>
      </c>
      <c r="N37" s="124" t="s">
        <v>192</v>
      </c>
      <c r="O37" s="51"/>
    </row>
    <row r="38" spans="2:15" ht="15">
      <c r="B38" s="3" t="s">
        <v>66</v>
      </c>
      <c r="C38" s="81">
        <v>64</v>
      </c>
      <c r="D38" s="82">
        <v>60</v>
      </c>
      <c r="E38" s="82">
        <v>48</v>
      </c>
      <c r="F38" s="82">
        <v>48</v>
      </c>
      <c r="G38" s="82">
        <v>52</v>
      </c>
      <c r="H38" s="82">
        <v>48</v>
      </c>
      <c r="I38" s="82">
        <v>120</v>
      </c>
      <c r="J38" s="82">
        <v>56</v>
      </c>
      <c r="K38" s="82">
        <v>56</v>
      </c>
      <c r="L38" s="82">
        <v>44</v>
      </c>
      <c r="M38" s="82">
        <v>48</v>
      </c>
      <c r="N38" s="82">
        <v>56</v>
      </c>
      <c r="O38" s="81">
        <f>SUM(C38:N38)</f>
        <v>700</v>
      </c>
    </row>
    <row r="39" spans="2:15" ht="30" customHeight="1">
      <c r="B39" s="135" t="s">
        <v>140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</row>
    <row r="40" spans="3:15" ht="33">
      <c r="C40" s="70" t="s">
        <v>1</v>
      </c>
      <c r="D40" s="70" t="s">
        <v>142</v>
      </c>
      <c r="E40" s="70" t="s">
        <v>58</v>
      </c>
      <c r="F40" s="70" t="s">
        <v>143</v>
      </c>
      <c r="G40" s="70" t="s">
        <v>191</v>
      </c>
      <c r="H40" s="70" t="s">
        <v>144</v>
      </c>
      <c r="I40" s="70" t="s">
        <v>97</v>
      </c>
      <c r="J40" s="70" t="s">
        <v>0</v>
      </c>
      <c r="K40" s="70" t="s">
        <v>146</v>
      </c>
      <c r="L40" s="71" t="s">
        <v>129</v>
      </c>
      <c r="M40" s="70" t="s">
        <v>106</v>
      </c>
      <c r="N40" s="70" t="s">
        <v>85</v>
      </c>
      <c r="O40" s="3" t="s">
        <v>2</v>
      </c>
    </row>
    <row r="41" spans="2:15" ht="17.25" thickBot="1">
      <c r="B41" s="2"/>
      <c r="C41" s="91">
        <v>42840</v>
      </c>
      <c r="D41" s="91">
        <v>42854</v>
      </c>
      <c r="E41" s="91">
        <v>42861</v>
      </c>
      <c r="F41" s="91">
        <v>42896</v>
      </c>
      <c r="G41" s="91">
        <v>42910</v>
      </c>
      <c r="H41" s="91">
        <v>42924</v>
      </c>
      <c r="I41" s="91" t="s">
        <v>145</v>
      </c>
      <c r="J41" s="91">
        <v>42952</v>
      </c>
      <c r="K41" s="91">
        <v>42966</v>
      </c>
      <c r="L41" s="91">
        <v>42973</v>
      </c>
      <c r="M41" s="91">
        <v>42987</v>
      </c>
      <c r="N41" s="91">
        <v>42994</v>
      </c>
      <c r="O41" s="34"/>
    </row>
    <row r="42" spans="2:15" ht="15">
      <c r="B42" s="3" t="s">
        <v>65</v>
      </c>
      <c r="C42" s="120" t="s">
        <v>9</v>
      </c>
      <c r="D42" s="120" t="s">
        <v>51</v>
      </c>
      <c r="E42" s="120" t="s">
        <v>51</v>
      </c>
      <c r="F42" s="120" t="s">
        <v>51</v>
      </c>
      <c r="G42" s="120" t="s">
        <v>51</v>
      </c>
      <c r="H42" s="120" t="s">
        <v>107</v>
      </c>
      <c r="I42" s="124" t="s">
        <v>192</v>
      </c>
      <c r="J42" s="124" t="s">
        <v>192</v>
      </c>
      <c r="K42" s="120" t="s">
        <v>60</v>
      </c>
      <c r="L42" s="123" t="s">
        <v>150</v>
      </c>
      <c r="M42" s="120" t="s">
        <v>48</v>
      </c>
      <c r="N42" s="123" t="s">
        <v>150</v>
      </c>
      <c r="O42" s="51"/>
    </row>
    <row r="43" spans="2:15" ht="15">
      <c r="B43" s="3" t="s">
        <v>66</v>
      </c>
      <c r="C43" s="81">
        <v>45</v>
      </c>
      <c r="D43" s="82">
        <v>42</v>
      </c>
      <c r="E43" s="82">
        <v>34</v>
      </c>
      <c r="F43" s="82">
        <v>34</v>
      </c>
      <c r="G43" s="82">
        <v>36</v>
      </c>
      <c r="H43" s="82">
        <v>34</v>
      </c>
      <c r="I43" s="82">
        <v>84</v>
      </c>
      <c r="J43" s="82">
        <v>39</v>
      </c>
      <c r="K43" s="82">
        <v>39</v>
      </c>
      <c r="L43" s="82">
        <v>31</v>
      </c>
      <c r="M43" s="82">
        <v>34</v>
      </c>
      <c r="N43" s="82">
        <v>39</v>
      </c>
      <c r="O43" s="81">
        <f>SUM(C43:N43)</f>
        <v>491</v>
      </c>
    </row>
    <row r="44" spans="2:15" ht="30" customHeight="1">
      <c r="B44" s="135" t="s">
        <v>141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3:15" ht="33">
      <c r="C45" s="70" t="s">
        <v>1</v>
      </c>
      <c r="D45" s="70" t="s">
        <v>142</v>
      </c>
      <c r="E45" s="70" t="s">
        <v>58</v>
      </c>
      <c r="F45" s="70" t="s">
        <v>143</v>
      </c>
      <c r="G45" s="70" t="s">
        <v>191</v>
      </c>
      <c r="H45" s="70" t="s">
        <v>144</v>
      </c>
      <c r="I45" s="70" t="s">
        <v>97</v>
      </c>
      <c r="J45" s="70" t="s">
        <v>0</v>
      </c>
      <c r="K45" s="70" t="s">
        <v>146</v>
      </c>
      <c r="L45" s="71" t="s">
        <v>129</v>
      </c>
      <c r="M45" s="70" t="s">
        <v>106</v>
      </c>
      <c r="N45" s="70" t="s">
        <v>85</v>
      </c>
      <c r="O45" s="3" t="s">
        <v>2</v>
      </c>
    </row>
    <row r="46" spans="2:15" ht="17.25" thickBot="1">
      <c r="B46" s="2"/>
      <c r="C46" s="91">
        <v>42840</v>
      </c>
      <c r="D46" s="91">
        <v>42854</v>
      </c>
      <c r="E46" s="91">
        <v>42861</v>
      </c>
      <c r="F46" s="91">
        <v>42896</v>
      </c>
      <c r="G46" s="91">
        <v>42910</v>
      </c>
      <c r="H46" s="91">
        <v>42924</v>
      </c>
      <c r="I46" s="91" t="s">
        <v>145</v>
      </c>
      <c r="J46" s="91">
        <v>42952</v>
      </c>
      <c r="K46" s="91">
        <v>42966</v>
      </c>
      <c r="L46" s="91">
        <v>42973</v>
      </c>
      <c r="M46" s="91">
        <v>42987</v>
      </c>
      <c r="N46" s="91">
        <v>42994</v>
      </c>
      <c r="O46" s="34"/>
    </row>
    <row r="47" spans="2:15" ht="15">
      <c r="B47" s="2"/>
      <c r="C47" s="56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44"/>
    </row>
    <row r="48" spans="2:15" ht="15">
      <c r="B48" s="2" t="s">
        <v>64</v>
      </c>
      <c r="C48" s="83">
        <v>19</v>
      </c>
      <c r="D48" s="82">
        <v>24</v>
      </c>
      <c r="E48" s="82">
        <v>17</v>
      </c>
      <c r="F48" s="82">
        <v>19</v>
      </c>
      <c r="G48" s="82">
        <v>17</v>
      </c>
      <c r="H48" s="82">
        <v>21</v>
      </c>
      <c r="I48" s="82">
        <v>32</v>
      </c>
      <c r="J48" s="82">
        <v>19</v>
      </c>
      <c r="K48" s="82">
        <v>18</v>
      </c>
      <c r="L48" s="82">
        <v>15</v>
      </c>
      <c r="M48" s="82">
        <v>15</v>
      </c>
      <c r="N48" s="81">
        <v>18</v>
      </c>
      <c r="O48" s="84">
        <f>SUM(C48:N48)</f>
        <v>234</v>
      </c>
    </row>
    <row r="49" spans="2:15" ht="15">
      <c r="B49" s="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3:15" ht="12.75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</sheetData>
  <sheetProtection/>
  <mergeCells count="5">
    <mergeCell ref="B2:T2"/>
    <mergeCell ref="B32:O32"/>
    <mergeCell ref="B44:O44"/>
    <mergeCell ref="B26:O26"/>
    <mergeCell ref="B39:O39"/>
  </mergeCells>
  <printOptions/>
  <pageMargins left="0" right="0" top="1" bottom="1" header="0.5" footer="0.5"/>
  <pageSetup fitToHeight="1" fitToWidth="1" horizontalDpi="600" verticalDpi="600" orientation="landscape" scale="51" r:id="rId1"/>
  <ignoredErrors>
    <ignoredError sqref="C24:N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1:X120"/>
  <sheetViews>
    <sheetView zoomScalePageLayoutView="0" workbookViewId="0" topLeftCell="A56">
      <selection activeCell="N100" sqref="N100"/>
    </sheetView>
  </sheetViews>
  <sheetFormatPr defaultColWidth="9.140625" defaultRowHeight="12.75"/>
  <cols>
    <col min="1" max="1" width="0.2890625" style="0" customWidth="1"/>
    <col min="2" max="2" width="24.421875" style="0" customWidth="1"/>
    <col min="3" max="3" width="7.57421875" style="0" customWidth="1"/>
    <col min="4" max="4" width="6.57421875" style="0" customWidth="1"/>
    <col min="5" max="5" width="6.00390625" style="0" customWidth="1"/>
    <col min="6" max="6" width="7.8515625" style="0" customWidth="1"/>
    <col min="7" max="7" width="3.8515625" style="0" customWidth="1"/>
    <col min="8" max="8" width="20.28125" style="0" customWidth="1"/>
    <col min="9" max="9" width="7.00390625" style="0" customWidth="1"/>
    <col min="10" max="10" width="6.00390625" style="0" customWidth="1"/>
    <col min="11" max="11" width="7.421875" style="0" customWidth="1"/>
    <col min="12" max="12" width="7.28125" style="0" customWidth="1"/>
    <col min="13" max="13" width="3.57421875" style="0" customWidth="1"/>
    <col min="14" max="14" width="20.8515625" style="0" customWidth="1"/>
    <col min="15" max="15" width="7.57421875" style="0" customWidth="1"/>
    <col min="16" max="16" width="6.00390625" style="0" customWidth="1"/>
    <col min="17" max="18" width="7.57421875" style="0" customWidth="1"/>
    <col min="19" max="19" width="3.57421875" style="0" customWidth="1"/>
    <col min="20" max="20" width="20.8515625" style="0" customWidth="1"/>
    <col min="21" max="21" width="7.57421875" style="0" customWidth="1"/>
    <col min="22" max="22" width="6.00390625" style="0" customWidth="1"/>
    <col min="23" max="24" width="7.57421875" style="0" customWidth="1"/>
  </cols>
  <sheetData>
    <row r="1" spans="2:24" ht="12.75">
      <c r="B1" s="139" t="s">
        <v>69</v>
      </c>
      <c r="C1" s="139"/>
      <c r="D1" s="139"/>
      <c r="E1" s="139"/>
      <c r="F1" s="139"/>
      <c r="G1" s="9"/>
      <c r="H1" s="139" t="s">
        <v>142</v>
      </c>
      <c r="I1" s="139"/>
      <c r="J1" s="139"/>
      <c r="K1" s="139"/>
      <c r="L1" s="139"/>
      <c r="M1" s="9"/>
      <c r="N1" s="139" t="s">
        <v>85</v>
      </c>
      <c r="O1" s="139"/>
      <c r="P1" s="139"/>
      <c r="Q1" s="139"/>
      <c r="R1" s="139"/>
      <c r="S1" s="9"/>
      <c r="T1" s="139" t="s">
        <v>111</v>
      </c>
      <c r="U1" s="139"/>
      <c r="V1" s="139"/>
      <c r="W1" s="139"/>
      <c r="X1" s="139"/>
    </row>
    <row r="2" spans="2:24" ht="16.5" customHeight="1">
      <c r="B2" s="138">
        <v>42840</v>
      </c>
      <c r="C2" s="138"/>
      <c r="D2" s="138"/>
      <c r="E2" s="138"/>
      <c r="F2" s="138"/>
      <c r="G2" s="9"/>
      <c r="H2" s="138">
        <v>42854</v>
      </c>
      <c r="I2" s="138"/>
      <c r="J2" s="138"/>
      <c r="K2" s="138"/>
      <c r="L2" s="138"/>
      <c r="M2" s="9"/>
      <c r="N2" s="138">
        <v>42861</v>
      </c>
      <c r="O2" s="138"/>
      <c r="P2" s="138"/>
      <c r="Q2" s="138"/>
      <c r="R2" s="138"/>
      <c r="S2" s="9"/>
      <c r="T2" s="138">
        <v>42896</v>
      </c>
      <c r="U2" s="138"/>
      <c r="V2" s="138"/>
      <c r="W2" s="138"/>
      <c r="X2" s="138"/>
    </row>
    <row r="3" spans="2:24" ht="4.5" customHeight="1">
      <c r="B3" s="10"/>
      <c r="C3" s="10"/>
      <c r="D3" s="10"/>
      <c r="E3" s="10"/>
      <c r="F3" s="10"/>
      <c r="G3" s="9"/>
      <c r="H3" s="10"/>
      <c r="I3" s="10"/>
      <c r="J3" s="10"/>
      <c r="K3" s="10"/>
      <c r="L3" s="10"/>
      <c r="M3" s="9"/>
      <c r="N3" s="10"/>
      <c r="O3" s="10"/>
      <c r="P3" s="10"/>
      <c r="Q3" s="10"/>
      <c r="R3" s="10"/>
      <c r="S3" s="9"/>
      <c r="T3" s="10"/>
      <c r="U3" s="10"/>
      <c r="V3" s="10"/>
      <c r="W3" s="10"/>
      <c r="X3" s="10"/>
    </row>
    <row r="4" spans="2:24" ht="13.5" thickBot="1">
      <c r="B4" s="115" t="s">
        <v>4</v>
      </c>
      <c r="C4" s="11" t="s">
        <v>5</v>
      </c>
      <c r="D4" s="11" t="s">
        <v>49</v>
      </c>
      <c r="E4" s="11" t="s">
        <v>3</v>
      </c>
      <c r="F4" s="115" t="s">
        <v>2</v>
      </c>
      <c r="G4" s="9"/>
      <c r="H4" s="115" t="s">
        <v>4</v>
      </c>
      <c r="I4" s="11" t="s">
        <v>5</v>
      </c>
      <c r="J4" s="11" t="s">
        <v>49</v>
      </c>
      <c r="K4" s="11" t="s">
        <v>3</v>
      </c>
      <c r="L4" s="115" t="s">
        <v>2</v>
      </c>
      <c r="M4" s="9"/>
      <c r="N4" s="115" t="s">
        <v>4</v>
      </c>
      <c r="O4" s="11" t="s">
        <v>5</v>
      </c>
      <c r="P4" s="11" t="s">
        <v>49</v>
      </c>
      <c r="Q4" s="11" t="s">
        <v>3</v>
      </c>
      <c r="R4" s="115" t="s">
        <v>2</v>
      </c>
      <c r="S4" s="9"/>
      <c r="T4" s="115" t="s">
        <v>4</v>
      </c>
      <c r="U4" s="11" t="s">
        <v>5</v>
      </c>
      <c r="V4" s="11" t="s">
        <v>49</v>
      </c>
      <c r="W4" s="11" t="s">
        <v>3</v>
      </c>
      <c r="X4" s="115" t="s">
        <v>2</v>
      </c>
    </row>
    <row r="5" spans="2:24" ht="12.75">
      <c r="B5" s="129" t="s">
        <v>153</v>
      </c>
      <c r="C5" s="24">
        <v>0</v>
      </c>
      <c r="D5" s="77"/>
      <c r="E5" s="25">
        <v>0</v>
      </c>
      <c r="F5" s="26">
        <f aca="true" t="shared" si="0" ref="F5:F12">C5*0.1+E5</f>
        <v>0</v>
      </c>
      <c r="G5" s="9"/>
      <c r="H5" s="129" t="s">
        <v>153</v>
      </c>
      <c r="I5" s="24" t="s">
        <v>90</v>
      </c>
      <c r="J5" s="77"/>
      <c r="K5" s="25" t="s">
        <v>90</v>
      </c>
      <c r="L5" s="26" t="s">
        <v>90</v>
      </c>
      <c r="M5" s="9"/>
      <c r="N5" s="129" t="s">
        <v>153</v>
      </c>
      <c r="O5" s="24" t="s">
        <v>90</v>
      </c>
      <c r="P5" s="77"/>
      <c r="Q5" s="25" t="s">
        <v>90</v>
      </c>
      <c r="R5" s="26" t="s">
        <v>90</v>
      </c>
      <c r="S5" s="9"/>
      <c r="T5" s="129" t="s">
        <v>153</v>
      </c>
      <c r="U5" s="24" t="s">
        <v>90</v>
      </c>
      <c r="V5" s="77"/>
      <c r="W5" s="25" t="s">
        <v>90</v>
      </c>
      <c r="X5" s="26" t="s">
        <v>90</v>
      </c>
    </row>
    <row r="6" spans="2:24" ht="12.75">
      <c r="B6" s="27" t="s">
        <v>154</v>
      </c>
      <c r="C6" s="12">
        <v>0</v>
      </c>
      <c r="D6" s="12"/>
      <c r="E6" s="13">
        <v>0</v>
      </c>
      <c r="F6" s="28">
        <f t="shared" si="0"/>
        <v>0</v>
      </c>
      <c r="G6" s="9"/>
      <c r="H6" s="27" t="s">
        <v>154</v>
      </c>
      <c r="I6" s="12">
        <v>0</v>
      </c>
      <c r="J6" s="12"/>
      <c r="K6" s="13">
        <v>0</v>
      </c>
      <c r="L6" s="28">
        <f aca="true" t="shared" si="1" ref="L6:L20">I6*0.1+K6</f>
        <v>0</v>
      </c>
      <c r="M6" s="9"/>
      <c r="N6" s="27" t="s">
        <v>154</v>
      </c>
      <c r="O6" s="14" t="s">
        <v>90</v>
      </c>
      <c r="P6" s="14"/>
      <c r="Q6" s="13" t="s">
        <v>90</v>
      </c>
      <c r="R6" s="28" t="s">
        <v>90</v>
      </c>
      <c r="S6" s="9"/>
      <c r="T6" s="27" t="s">
        <v>154</v>
      </c>
      <c r="U6" s="12">
        <v>0</v>
      </c>
      <c r="V6" s="12"/>
      <c r="W6" s="13">
        <v>0</v>
      </c>
      <c r="X6" s="28">
        <f aca="true" t="shared" si="2" ref="X6:X21">U6*0.1+W6</f>
        <v>0</v>
      </c>
    </row>
    <row r="7" spans="2:24" ht="12.75">
      <c r="B7" s="116" t="s">
        <v>155</v>
      </c>
      <c r="C7" s="12">
        <v>1</v>
      </c>
      <c r="D7" s="12"/>
      <c r="E7" s="13">
        <v>1.35</v>
      </c>
      <c r="F7" s="28">
        <f t="shared" si="0"/>
        <v>1.4500000000000002</v>
      </c>
      <c r="G7" s="9"/>
      <c r="H7" s="116" t="s">
        <v>155</v>
      </c>
      <c r="I7" s="12">
        <v>0</v>
      </c>
      <c r="J7" s="12"/>
      <c r="K7" s="13">
        <v>0</v>
      </c>
      <c r="L7" s="28">
        <f t="shared" si="1"/>
        <v>0</v>
      </c>
      <c r="M7" s="9"/>
      <c r="N7" s="116" t="s">
        <v>155</v>
      </c>
      <c r="O7" s="12">
        <v>0</v>
      </c>
      <c r="P7" s="12"/>
      <c r="Q7" s="13">
        <v>0</v>
      </c>
      <c r="R7" s="28">
        <f aca="true" t="shared" si="3" ref="R7:R21">O7*0.1+Q7</f>
        <v>0</v>
      </c>
      <c r="S7" s="9"/>
      <c r="T7" s="116" t="s">
        <v>155</v>
      </c>
      <c r="U7" s="12">
        <v>1</v>
      </c>
      <c r="V7" s="12"/>
      <c r="W7" s="13">
        <v>1.74</v>
      </c>
      <c r="X7" s="28">
        <f t="shared" si="2"/>
        <v>1.84</v>
      </c>
    </row>
    <row r="8" spans="2:24" ht="12.75">
      <c r="B8" s="116" t="s">
        <v>156</v>
      </c>
      <c r="C8" s="12">
        <v>2</v>
      </c>
      <c r="D8" s="12"/>
      <c r="E8" s="13">
        <v>2.99</v>
      </c>
      <c r="F8" s="28">
        <f t="shared" si="0"/>
        <v>3.1900000000000004</v>
      </c>
      <c r="G8" s="9"/>
      <c r="H8" s="116" t="s">
        <v>156</v>
      </c>
      <c r="I8" s="12">
        <v>1</v>
      </c>
      <c r="J8" s="12"/>
      <c r="K8" s="13">
        <v>1.16</v>
      </c>
      <c r="L8" s="28">
        <f t="shared" si="1"/>
        <v>1.26</v>
      </c>
      <c r="M8" s="9"/>
      <c r="N8" s="116" t="s">
        <v>156</v>
      </c>
      <c r="O8" s="12">
        <v>1</v>
      </c>
      <c r="P8" s="12"/>
      <c r="Q8" s="13">
        <v>0.83</v>
      </c>
      <c r="R8" s="28">
        <f t="shared" si="3"/>
        <v>0.9299999999999999</v>
      </c>
      <c r="S8" s="9"/>
      <c r="T8" s="116" t="s">
        <v>156</v>
      </c>
      <c r="U8" s="14" t="s">
        <v>90</v>
      </c>
      <c r="V8" s="14"/>
      <c r="W8" s="13" t="s">
        <v>90</v>
      </c>
      <c r="X8" s="28" t="s">
        <v>90</v>
      </c>
    </row>
    <row r="9" spans="2:24" ht="12.75">
      <c r="B9" s="116" t="s">
        <v>157</v>
      </c>
      <c r="C9" s="14">
        <v>1</v>
      </c>
      <c r="D9" s="14"/>
      <c r="E9" s="13">
        <v>0.88</v>
      </c>
      <c r="F9" s="28">
        <f t="shared" si="0"/>
        <v>0.98</v>
      </c>
      <c r="G9" s="9"/>
      <c r="H9" s="116" t="s">
        <v>157</v>
      </c>
      <c r="I9" s="14">
        <v>1</v>
      </c>
      <c r="J9" s="14"/>
      <c r="K9" s="13">
        <v>0.99</v>
      </c>
      <c r="L9" s="28">
        <f t="shared" si="1"/>
        <v>1.09</v>
      </c>
      <c r="M9" s="9"/>
      <c r="N9" s="116" t="s">
        <v>157</v>
      </c>
      <c r="O9" s="14">
        <v>2</v>
      </c>
      <c r="P9" s="14"/>
      <c r="Q9" s="13">
        <v>3.91</v>
      </c>
      <c r="R9" s="28">
        <f t="shared" si="3"/>
        <v>4.11</v>
      </c>
      <c r="S9" s="9"/>
      <c r="T9" s="116" t="s">
        <v>157</v>
      </c>
      <c r="U9" s="14">
        <v>0</v>
      </c>
      <c r="V9" s="14"/>
      <c r="W9" s="13">
        <v>0</v>
      </c>
      <c r="X9" s="28">
        <f t="shared" si="2"/>
        <v>0</v>
      </c>
    </row>
    <row r="10" spans="2:24" ht="12.75">
      <c r="B10" s="116" t="s">
        <v>158</v>
      </c>
      <c r="C10" s="14">
        <v>1</v>
      </c>
      <c r="D10" s="14"/>
      <c r="E10" s="13">
        <v>1.9</v>
      </c>
      <c r="F10" s="28">
        <f t="shared" si="0"/>
        <v>2</v>
      </c>
      <c r="G10" s="9"/>
      <c r="H10" s="116" t="s">
        <v>158</v>
      </c>
      <c r="I10" s="14">
        <v>0</v>
      </c>
      <c r="J10" s="14"/>
      <c r="K10" s="13">
        <v>0</v>
      </c>
      <c r="L10" s="28">
        <f t="shared" si="1"/>
        <v>0</v>
      </c>
      <c r="M10" s="9"/>
      <c r="N10" s="116" t="s">
        <v>158</v>
      </c>
      <c r="O10" s="14">
        <v>2</v>
      </c>
      <c r="P10" s="14">
        <v>2.49</v>
      </c>
      <c r="Q10" s="13">
        <v>3.41</v>
      </c>
      <c r="R10" s="28">
        <f t="shared" si="3"/>
        <v>3.6100000000000003</v>
      </c>
      <c r="S10" s="9"/>
      <c r="T10" s="116" t="s">
        <v>158</v>
      </c>
      <c r="U10" s="14">
        <v>0</v>
      </c>
      <c r="V10" s="14"/>
      <c r="W10" s="13">
        <v>0</v>
      </c>
      <c r="X10" s="28">
        <f t="shared" si="2"/>
        <v>0</v>
      </c>
    </row>
    <row r="11" spans="2:24" ht="12.75">
      <c r="B11" s="116" t="s">
        <v>151</v>
      </c>
      <c r="C11" s="14" t="s">
        <v>90</v>
      </c>
      <c r="D11" s="14"/>
      <c r="E11" s="13" t="s">
        <v>90</v>
      </c>
      <c r="F11" s="28" t="s">
        <v>90</v>
      </c>
      <c r="G11" s="9"/>
      <c r="H11" s="116" t="s">
        <v>151</v>
      </c>
      <c r="I11" s="12">
        <v>0</v>
      </c>
      <c r="J11" s="12"/>
      <c r="K11" s="13">
        <v>0</v>
      </c>
      <c r="L11" s="28">
        <f t="shared" si="1"/>
        <v>0</v>
      </c>
      <c r="M11" s="9"/>
      <c r="N11" s="116" t="s">
        <v>151</v>
      </c>
      <c r="O11" s="12">
        <v>0</v>
      </c>
      <c r="P11" s="12"/>
      <c r="Q11" s="13">
        <v>0</v>
      </c>
      <c r="R11" s="28">
        <f t="shared" si="3"/>
        <v>0</v>
      </c>
      <c r="S11" s="9"/>
      <c r="T11" s="116" t="s">
        <v>151</v>
      </c>
      <c r="U11" s="14" t="s">
        <v>90</v>
      </c>
      <c r="V11" s="14"/>
      <c r="W11" s="13" t="s">
        <v>90</v>
      </c>
      <c r="X11" s="28" t="s">
        <v>90</v>
      </c>
    </row>
    <row r="12" spans="2:24" ht="12.75">
      <c r="B12" s="116" t="s">
        <v>159</v>
      </c>
      <c r="C12" s="12">
        <v>0</v>
      </c>
      <c r="D12" s="12"/>
      <c r="E12" s="13">
        <v>0</v>
      </c>
      <c r="F12" s="28">
        <f t="shared" si="0"/>
        <v>0</v>
      </c>
      <c r="G12" s="9"/>
      <c r="H12" s="116" t="s">
        <v>159</v>
      </c>
      <c r="I12" s="12">
        <v>0</v>
      </c>
      <c r="J12" s="12"/>
      <c r="K12" s="13">
        <v>0</v>
      </c>
      <c r="L12" s="28">
        <f t="shared" si="1"/>
        <v>0</v>
      </c>
      <c r="M12" s="9"/>
      <c r="N12" s="116" t="s">
        <v>159</v>
      </c>
      <c r="O12" s="14" t="s">
        <v>90</v>
      </c>
      <c r="P12" s="14"/>
      <c r="Q12" s="13" t="s">
        <v>90</v>
      </c>
      <c r="R12" s="28" t="s">
        <v>90</v>
      </c>
      <c r="S12" s="9"/>
      <c r="T12" s="116" t="s">
        <v>159</v>
      </c>
      <c r="U12" s="12">
        <v>0</v>
      </c>
      <c r="V12" s="12"/>
      <c r="W12" s="13">
        <v>0</v>
      </c>
      <c r="X12" s="28">
        <f t="shared" si="2"/>
        <v>0</v>
      </c>
    </row>
    <row r="13" spans="2:24" ht="12.75">
      <c r="B13" s="116" t="s">
        <v>160</v>
      </c>
      <c r="C13" s="12">
        <v>4</v>
      </c>
      <c r="D13" s="12">
        <v>2.68</v>
      </c>
      <c r="E13" s="13">
        <v>6.78</v>
      </c>
      <c r="F13" s="28">
        <f>C13*0.1+E13</f>
        <v>7.180000000000001</v>
      </c>
      <c r="G13" s="9"/>
      <c r="H13" s="116" t="s">
        <v>160</v>
      </c>
      <c r="I13" s="12">
        <v>2</v>
      </c>
      <c r="J13" s="42"/>
      <c r="K13" s="13">
        <v>2.75</v>
      </c>
      <c r="L13" s="28">
        <f t="shared" si="1"/>
        <v>2.95</v>
      </c>
      <c r="M13" s="9"/>
      <c r="N13" s="116" t="s">
        <v>160</v>
      </c>
      <c r="O13" s="12">
        <v>3</v>
      </c>
      <c r="P13" s="12">
        <v>2.07</v>
      </c>
      <c r="Q13" s="13">
        <v>4.85</v>
      </c>
      <c r="R13" s="28">
        <f t="shared" si="3"/>
        <v>5.1499999999999995</v>
      </c>
      <c r="S13" s="9"/>
      <c r="T13" s="116" t="s">
        <v>160</v>
      </c>
      <c r="U13" s="12">
        <v>2</v>
      </c>
      <c r="V13" s="42">
        <v>2.2</v>
      </c>
      <c r="W13" s="13">
        <v>4.18</v>
      </c>
      <c r="X13" s="28">
        <f t="shared" si="2"/>
        <v>4.38</v>
      </c>
    </row>
    <row r="14" spans="2:24" ht="12.75">
      <c r="B14" s="116" t="s">
        <v>6</v>
      </c>
      <c r="C14" s="12">
        <v>1</v>
      </c>
      <c r="D14" s="42"/>
      <c r="E14" s="13">
        <v>1.54</v>
      </c>
      <c r="F14" s="28">
        <f aca="true" t="shared" si="4" ref="F14:F19">C14*0.1+E14</f>
        <v>1.6400000000000001</v>
      </c>
      <c r="G14" s="9"/>
      <c r="H14" s="116" t="s">
        <v>6</v>
      </c>
      <c r="I14" s="14">
        <v>1</v>
      </c>
      <c r="J14" s="14"/>
      <c r="K14" s="13">
        <v>1.49</v>
      </c>
      <c r="L14" s="28">
        <f t="shared" si="1"/>
        <v>1.59</v>
      </c>
      <c r="M14" s="9"/>
      <c r="N14" s="116" t="s">
        <v>6</v>
      </c>
      <c r="O14" s="14">
        <v>0</v>
      </c>
      <c r="P14" s="14"/>
      <c r="Q14" s="13">
        <v>0</v>
      </c>
      <c r="R14" s="28">
        <f t="shared" si="3"/>
        <v>0</v>
      </c>
      <c r="S14" s="9"/>
      <c r="T14" s="116" t="s">
        <v>6</v>
      </c>
      <c r="U14" s="14">
        <v>1</v>
      </c>
      <c r="V14" s="14">
        <v>2.4</v>
      </c>
      <c r="W14" s="13">
        <v>2.4</v>
      </c>
      <c r="X14" s="28">
        <f t="shared" si="2"/>
        <v>2.5</v>
      </c>
    </row>
    <row r="15" spans="2:24" ht="12.75">
      <c r="B15" s="116" t="s">
        <v>161</v>
      </c>
      <c r="C15" s="12">
        <v>5</v>
      </c>
      <c r="D15" s="12">
        <v>4.02</v>
      </c>
      <c r="E15" s="13">
        <v>8.03</v>
      </c>
      <c r="F15" s="28">
        <f t="shared" si="4"/>
        <v>8.53</v>
      </c>
      <c r="G15" s="9"/>
      <c r="H15" s="116" t="s">
        <v>161</v>
      </c>
      <c r="I15" s="12">
        <v>2</v>
      </c>
      <c r="J15" s="12">
        <v>2.93</v>
      </c>
      <c r="K15" s="13">
        <v>4.08</v>
      </c>
      <c r="L15" s="28">
        <f t="shared" si="1"/>
        <v>4.28</v>
      </c>
      <c r="M15" s="9"/>
      <c r="N15" s="116" t="s">
        <v>161</v>
      </c>
      <c r="O15" s="12">
        <v>1</v>
      </c>
      <c r="P15" s="12">
        <v>2.33</v>
      </c>
      <c r="Q15" s="13">
        <v>2.33</v>
      </c>
      <c r="R15" s="28">
        <f t="shared" si="3"/>
        <v>2.43</v>
      </c>
      <c r="S15" s="9"/>
      <c r="T15" s="116" t="s">
        <v>161</v>
      </c>
      <c r="U15" s="12">
        <v>0</v>
      </c>
      <c r="V15" s="12"/>
      <c r="W15" s="13">
        <v>0</v>
      </c>
      <c r="X15" s="28">
        <f t="shared" si="2"/>
        <v>0</v>
      </c>
    </row>
    <row r="16" spans="2:24" ht="12.75">
      <c r="B16" s="116" t="s">
        <v>162</v>
      </c>
      <c r="C16" s="12">
        <v>3</v>
      </c>
      <c r="D16" s="12"/>
      <c r="E16" s="13">
        <v>5</v>
      </c>
      <c r="F16" s="28">
        <f t="shared" si="4"/>
        <v>5.3</v>
      </c>
      <c r="G16" s="9"/>
      <c r="H16" s="116" t="s">
        <v>162</v>
      </c>
      <c r="I16" s="12">
        <v>0</v>
      </c>
      <c r="J16" s="12"/>
      <c r="K16" s="13">
        <v>0</v>
      </c>
      <c r="L16" s="28">
        <f t="shared" si="1"/>
        <v>0</v>
      </c>
      <c r="M16" s="9"/>
      <c r="N16" s="116" t="s">
        <v>162</v>
      </c>
      <c r="O16" s="12">
        <v>0</v>
      </c>
      <c r="P16" s="12"/>
      <c r="Q16" s="13">
        <v>0</v>
      </c>
      <c r="R16" s="28">
        <f t="shared" si="3"/>
        <v>0</v>
      </c>
      <c r="S16" s="9"/>
      <c r="T16" s="116" t="s">
        <v>162</v>
      </c>
      <c r="U16" s="12">
        <v>0</v>
      </c>
      <c r="V16" s="12"/>
      <c r="W16" s="13">
        <v>0</v>
      </c>
      <c r="X16" s="28">
        <f t="shared" si="2"/>
        <v>0</v>
      </c>
    </row>
    <row r="17" spans="2:24" ht="12.75">
      <c r="B17" s="116" t="s">
        <v>149</v>
      </c>
      <c r="C17" s="12">
        <v>2</v>
      </c>
      <c r="D17" s="12"/>
      <c r="E17" s="13">
        <v>2.73</v>
      </c>
      <c r="F17" s="28">
        <f t="shared" si="4"/>
        <v>2.93</v>
      </c>
      <c r="G17" s="9"/>
      <c r="H17" s="116" t="s">
        <v>149</v>
      </c>
      <c r="I17" s="12">
        <v>1</v>
      </c>
      <c r="J17" s="12"/>
      <c r="K17" s="13">
        <v>1.03</v>
      </c>
      <c r="L17" s="28">
        <f t="shared" si="1"/>
        <v>1.1300000000000001</v>
      </c>
      <c r="M17" s="9"/>
      <c r="N17" s="116" t="s">
        <v>149</v>
      </c>
      <c r="O17" s="14" t="s">
        <v>90</v>
      </c>
      <c r="P17" s="14"/>
      <c r="Q17" s="13" t="s">
        <v>90</v>
      </c>
      <c r="R17" s="28" t="s">
        <v>90</v>
      </c>
      <c r="S17" s="9"/>
      <c r="T17" s="116" t="s">
        <v>149</v>
      </c>
      <c r="U17" s="12">
        <v>1</v>
      </c>
      <c r="V17" s="12">
        <v>2.44</v>
      </c>
      <c r="W17" s="13">
        <v>2.44</v>
      </c>
      <c r="X17" s="28">
        <f t="shared" si="2"/>
        <v>2.54</v>
      </c>
    </row>
    <row r="18" spans="2:24" ht="12.75">
      <c r="B18" s="116" t="s">
        <v>163</v>
      </c>
      <c r="C18" s="12">
        <v>1</v>
      </c>
      <c r="D18" s="12"/>
      <c r="E18" s="13">
        <v>0.85</v>
      </c>
      <c r="F18" s="28">
        <f t="shared" si="4"/>
        <v>0.95</v>
      </c>
      <c r="G18" s="9"/>
      <c r="H18" s="116" t="s">
        <v>163</v>
      </c>
      <c r="I18" s="12">
        <v>0</v>
      </c>
      <c r="J18" s="12"/>
      <c r="K18" s="13">
        <v>0</v>
      </c>
      <c r="L18" s="28">
        <f t="shared" si="1"/>
        <v>0</v>
      </c>
      <c r="M18" s="9"/>
      <c r="N18" s="116" t="s">
        <v>163</v>
      </c>
      <c r="O18" s="12">
        <v>2</v>
      </c>
      <c r="P18" s="12">
        <v>3.16</v>
      </c>
      <c r="Q18" s="13">
        <v>4.57</v>
      </c>
      <c r="R18" s="28">
        <f t="shared" si="3"/>
        <v>4.7700000000000005</v>
      </c>
      <c r="S18" s="9"/>
      <c r="T18" s="116" t="s">
        <v>163</v>
      </c>
      <c r="U18" s="14" t="s">
        <v>90</v>
      </c>
      <c r="V18" s="14"/>
      <c r="W18" s="13" t="s">
        <v>90</v>
      </c>
      <c r="X18" s="28" t="s">
        <v>90</v>
      </c>
    </row>
    <row r="19" spans="2:24" ht="12.75">
      <c r="B19" s="116" t="s">
        <v>164</v>
      </c>
      <c r="C19" s="39">
        <v>1</v>
      </c>
      <c r="D19" s="39"/>
      <c r="E19" s="40">
        <v>1.34</v>
      </c>
      <c r="F19" s="28">
        <f t="shared" si="4"/>
        <v>1.4400000000000002</v>
      </c>
      <c r="G19" s="9"/>
      <c r="H19" s="116" t="s">
        <v>164</v>
      </c>
      <c r="I19" s="39">
        <v>0</v>
      </c>
      <c r="J19" s="39"/>
      <c r="K19" s="13">
        <v>0</v>
      </c>
      <c r="L19" s="130">
        <f t="shared" si="1"/>
        <v>0</v>
      </c>
      <c r="M19" s="9"/>
      <c r="N19" s="116" t="s">
        <v>164</v>
      </c>
      <c r="O19" s="39">
        <v>0</v>
      </c>
      <c r="P19" s="39"/>
      <c r="Q19" s="13">
        <v>0</v>
      </c>
      <c r="R19" s="28">
        <f t="shared" si="3"/>
        <v>0</v>
      </c>
      <c r="S19" s="9"/>
      <c r="T19" s="116" t="s">
        <v>164</v>
      </c>
      <c r="U19" s="39">
        <v>0</v>
      </c>
      <c r="V19" s="39"/>
      <c r="W19" s="13">
        <v>0</v>
      </c>
      <c r="X19" s="28">
        <f t="shared" si="2"/>
        <v>0</v>
      </c>
    </row>
    <row r="20" spans="2:24" ht="13.5" hidden="1" thickBot="1">
      <c r="B20" s="116" t="s">
        <v>152</v>
      </c>
      <c r="C20" s="30"/>
      <c r="D20" s="30"/>
      <c r="E20" s="31"/>
      <c r="F20" s="28">
        <f aca="true" t="shared" si="5" ref="F20:F25">C20*0.1+E20</f>
        <v>0</v>
      </c>
      <c r="G20" s="9"/>
      <c r="H20" s="116" t="s">
        <v>152</v>
      </c>
      <c r="I20" s="30"/>
      <c r="J20" s="30"/>
      <c r="K20" s="31"/>
      <c r="L20" s="28">
        <f t="shared" si="1"/>
        <v>0</v>
      </c>
      <c r="M20" s="9"/>
      <c r="N20" s="116" t="s">
        <v>152</v>
      </c>
      <c r="O20" s="30"/>
      <c r="P20" s="30"/>
      <c r="Q20" s="31"/>
      <c r="R20" s="28">
        <f t="shared" si="3"/>
        <v>0</v>
      </c>
      <c r="S20" s="9"/>
      <c r="T20" s="116" t="s">
        <v>152</v>
      </c>
      <c r="U20" s="30"/>
      <c r="V20" s="30"/>
      <c r="W20" s="31"/>
      <c r="X20" s="28">
        <f t="shared" si="2"/>
        <v>0</v>
      </c>
    </row>
    <row r="21" spans="2:24" ht="12.75">
      <c r="B21" s="116" t="s">
        <v>60</v>
      </c>
      <c r="C21" s="12">
        <v>5</v>
      </c>
      <c r="D21" s="12">
        <v>2.94</v>
      </c>
      <c r="E21" s="13">
        <v>11.6</v>
      </c>
      <c r="F21" s="28">
        <v>11.8</v>
      </c>
      <c r="G21" s="9"/>
      <c r="H21" s="116" t="s">
        <v>60</v>
      </c>
      <c r="I21" s="12">
        <v>0</v>
      </c>
      <c r="J21" s="12"/>
      <c r="K21" s="13">
        <v>0</v>
      </c>
      <c r="L21" s="28">
        <f>I21*0.1+K21</f>
        <v>0</v>
      </c>
      <c r="M21" s="9"/>
      <c r="N21" s="116" t="s">
        <v>60</v>
      </c>
      <c r="O21" s="12">
        <v>5</v>
      </c>
      <c r="P21" s="12">
        <v>2.64</v>
      </c>
      <c r="Q21" s="13">
        <v>8.85</v>
      </c>
      <c r="R21" s="28">
        <f t="shared" si="3"/>
        <v>9.35</v>
      </c>
      <c r="S21" s="9"/>
      <c r="T21" s="116" t="s">
        <v>60</v>
      </c>
      <c r="U21" s="12">
        <v>2</v>
      </c>
      <c r="V21" s="12">
        <v>3.29</v>
      </c>
      <c r="W21" s="13">
        <v>6.37</v>
      </c>
      <c r="X21" s="28">
        <f t="shared" si="2"/>
        <v>6.57</v>
      </c>
    </row>
    <row r="22" spans="2:24" ht="12.75">
      <c r="B22" s="116" t="s">
        <v>165</v>
      </c>
      <c r="C22" s="54">
        <v>3</v>
      </c>
      <c r="D22" s="54"/>
      <c r="E22" s="55">
        <v>3.75</v>
      </c>
      <c r="F22" s="41">
        <f t="shared" si="5"/>
        <v>4.05</v>
      </c>
      <c r="G22" s="9"/>
      <c r="H22" s="116" t="s">
        <v>165</v>
      </c>
      <c r="I22" s="14" t="s">
        <v>90</v>
      </c>
      <c r="J22" s="14"/>
      <c r="K22" s="13" t="s">
        <v>90</v>
      </c>
      <c r="L22" s="28" t="s">
        <v>90</v>
      </c>
      <c r="M22" s="9"/>
      <c r="N22" s="116" t="s">
        <v>165</v>
      </c>
      <c r="O22" s="14" t="s">
        <v>90</v>
      </c>
      <c r="P22" s="14"/>
      <c r="Q22" s="13" t="s">
        <v>90</v>
      </c>
      <c r="R22" s="28" t="s">
        <v>90</v>
      </c>
      <c r="S22" s="9"/>
      <c r="T22" s="116" t="s">
        <v>165</v>
      </c>
      <c r="U22" s="14" t="s">
        <v>90</v>
      </c>
      <c r="V22" s="14"/>
      <c r="W22" s="13" t="s">
        <v>90</v>
      </c>
      <c r="X22" s="28" t="s">
        <v>90</v>
      </c>
    </row>
    <row r="23" spans="2:24" ht="12.75">
      <c r="B23" s="76"/>
      <c r="C23" s="12"/>
      <c r="D23" s="12"/>
      <c r="E23" s="13"/>
      <c r="F23" s="41">
        <f>C23*0.1+E23</f>
        <v>0</v>
      </c>
      <c r="G23" s="9"/>
      <c r="H23" s="76"/>
      <c r="I23" s="12"/>
      <c r="J23" s="12"/>
      <c r="K23" s="13"/>
      <c r="L23" s="41">
        <f>I23*0.1+K23</f>
        <v>0</v>
      </c>
      <c r="M23" s="9"/>
      <c r="N23" s="76"/>
      <c r="O23" s="12"/>
      <c r="P23" s="12"/>
      <c r="Q23" s="13"/>
      <c r="R23" s="41">
        <f>O23*0.1+Q23</f>
        <v>0</v>
      </c>
      <c r="S23" s="9"/>
      <c r="T23" s="76"/>
      <c r="U23" s="12"/>
      <c r="V23" s="12"/>
      <c r="W23" s="13"/>
      <c r="X23" s="41">
        <f>U23*0.1+W23</f>
        <v>0</v>
      </c>
    </row>
    <row r="24" spans="2:24" ht="12.75">
      <c r="B24" s="76"/>
      <c r="C24" s="12"/>
      <c r="D24" s="12"/>
      <c r="E24" s="13"/>
      <c r="F24" s="41">
        <f t="shared" si="5"/>
        <v>0</v>
      </c>
      <c r="G24" s="9"/>
      <c r="H24" s="76"/>
      <c r="I24" s="12"/>
      <c r="J24" s="12"/>
      <c r="K24" s="13"/>
      <c r="L24" s="41">
        <f>I24*0.1+K24</f>
        <v>0</v>
      </c>
      <c r="M24" s="9"/>
      <c r="N24" s="76"/>
      <c r="O24" s="12"/>
      <c r="P24" s="12"/>
      <c r="Q24" s="13"/>
      <c r="R24" s="41">
        <f>O24*0.1+Q24</f>
        <v>0</v>
      </c>
      <c r="S24" s="9"/>
      <c r="T24" s="76"/>
      <c r="U24" s="12"/>
      <c r="V24" s="12"/>
      <c r="W24" s="13"/>
      <c r="X24" s="41">
        <f>U24*0.1+W24</f>
        <v>0</v>
      </c>
    </row>
    <row r="25" spans="2:24" ht="13.5" thickBot="1">
      <c r="B25" s="29"/>
      <c r="C25" s="30"/>
      <c r="D25" s="30"/>
      <c r="E25" s="31"/>
      <c r="F25" s="32">
        <f t="shared" si="5"/>
        <v>0</v>
      </c>
      <c r="G25" s="9"/>
      <c r="H25" s="29"/>
      <c r="I25" s="30"/>
      <c r="J25" s="30"/>
      <c r="K25" s="31"/>
      <c r="L25" s="32">
        <f>I25*0.1+K25</f>
        <v>0</v>
      </c>
      <c r="M25" s="9"/>
      <c r="N25" s="29"/>
      <c r="O25" s="30"/>
      <c r="P25" s="30"/>
      <c r="Q25" s="31"/>
      <c r="R25" s="32">
        <f>O25*0.1+Q25</f>
        <v>0</v>
      </c>
      <c r="S25" s="9"/>
      <c r="T25" s="29"/>
      <c r="U25" s="30"/>
      <c r="V25" s="30"/>
      <c r="W25" s="31"/>
      <c r="X25" s="32">
        <f>U25*0.1+W25</f>
        <v>0</v>
      </c>
    </row>
    <row r="26" spans="2:24" ht="12.75">
      <c r="B26" s="15"/>
      <c r="C26" s="16">
        <f>SUM(C5:C22)</f>
        <v>30</v>
      </c>
      <c r="D26" s="16"/>
      <c r="E26" s="18">
        <f>SUM(E5:E22)</f>
        <v>48.74</v>
      </c>
      <c r="F26" s="18"/>
      <c r="G26" s="9"/>
      <c r="H26" s="15"/>
      <c r="I26" s="18">
        <f>SUM(I5:I22)</f>
        <v>8</v>
      </c>
      <c r="J26" s="16"/>
      <c r="K26" s="18">
        <f>SUM(K5:K21)</f>
        <v>11.5</v>
      </c>
      <c r="L26" s="18"/>
      <c r="M26" s="9"/>
      <c r="N26" s="15"/>
      <c r="O26" s="18">
        <f>SUM(O5:O21)</f>
        <v>16</v>
      </c>
      <c r="P26" s="16"/>
      <c r="Q26" s="18">
        <f>SUM(Q5:Q21)</f>
        <v>28.75</v>
      </c>
      <c r="R26" s="18"/>
      <c r="S26" s="9"/>
      <c r="T26" s="15"/>
      <c r="U26" s="18">
        <f>SUM(U5:U25)</f>
        <v>7</v>
      </c>
      <c r="V26" s="16"/>
      <c r="W26" s="18">
        <f>SUM(W5:W25)</f>
        <v>17.13</v>
      </c>
      <c r="X26" s="18"/>
    </row>
    <row r="27" spans="2:24" ht="12.75">
      <c r="B27" s="17" t="s">
        <v>26</v>
      </c>
      <c r="C27" s="20">
        <f>E26/C26</f>
        <v>1.6246666666666667</v>
      </c>
      <c r="D27" s="20"/>
      <c r="E27" s="16"/>
      <c r="F27" s="16"/>
      <c r="G27" s="9"/>
      <c r="H27" s="17" t="s">
        <v>26</v>
      </c>
      <c r="I27" s="20">
        <f>K26/I26</f>
        <v>1.4375</v>
      </c>
      <c r="J27" s="20"/>
      <c r="K27" s="16"/>
      <c r="L27" s="16"/>
      <c r="M27" s="9"/>
      <c r="N27" s="17" t="s">
        <v>26</v>
      </c>
      <c r="O27" s="20">
        <f>Q26/O26</f>
        <v>1.796875</v>
      </c>
      <c r="P27" s="20"/>
      <c r="Q27" s="16"/>
      <c r="R27" s="16"/>
      <c r="S27" s="9"/>
      <c r="T27" s="17" t="s">
        <v>26</v>
      </c>
      <c r="U27" s="20">
        <f>W26/U26</f>
        <v>2.447142857142857</v>
      </c>
      <c r="V27" s="20"/>
      <c r="W27" s="16"/>
      <c r="X27" s="16"/>
    </row>
    <row r="28" spans="2:24" ht="12.75" hidden="1">
      <c r="B28" s="17" t="s">
        <v>28</v>
      </c>
      <c r="C28" s="20">
        <f>C21/64</f>
        <v>0.078125</v>
      </c>
      <c r="D28" s="20"/>
      <c r="E28" s="16"/>
      <c r="F28" s="16"/>
      <c r="G28" s="9"/>
      <c r="H28" s="17" t="s">
        <v>28</v>
      </c>
      <c r="I28" s="20"/>
      <c r="J28" s="20"/>
      <c r="K28" s="16"/>
      <c r="L28" s="16"/>
      <c r="M28" s="9"/>
      <c r="N28" s="17" t="s">
        <v>28</v>
      </c>
      <c r="O28" s="20"/>
      <c r="P28" s="20"/>
      <c r="Q28" s="16"/>
      <c r="R28" s="16"/>
      <c r="S28" s="9"/>
      <c r="T28" s="17" t="s">
        <v>28</v>
      </c>
      <c r="U28" s="20"/>
      <c r="V28" s="20"/>
      <c r="W28" s="16"/>
      <c r="X28" s="16"/>
    </row>
    <row r="29" spans="2:24" ht="12.75">
      <c r="B29" s="17" t="s">
        <v>25</v>
      </c>
      <c r="C29" s="19"/>
      <c r="D29" s="19"/>
      <c r="E29" s="9"/>
      <c r="F29" s="9"/>
      <c r="G29" s="9"/>
      <c r="H29" s="17" t="s">
        <v>25</v>
      </c>
      <c r="I29" s="21"/>
      <c r="J29" s="19"/>
      <c r="K29" s="9"/>
      <c r="L29" s="9"/>
      <c r="M29" s="9"/>
      <c r="N29" s="17" t="s">
        <v>25</v>
      </c>
      <c r="O29" s="19"/>
      <c r="P29" s="19"/>
      <c r="Q29" s="9"/>
      <c r="R29" s="9"/>
      <c r="S29" s="9"/>
      <c r="T29" s="17" t="s">
        <v>25</v>
      </c>
      <c r="U29" s="19"/>
      <c r="V29" s="19"/>
      <c r="W29" s="9"/>
      <c r="X29" s="9"/>
    </row>
    <row r="30" spans="2:24" ht="12.75">
      <c r="B30" s="23"/>
      <c r="C30" s="21"/>
      <c r="D30" s="21"/>
      <c r="E30" s="9"/>
      <c r="F30" s="9"/>
      <c r="G30" s="9"/>
      <c r="H30" s="23"/>
      <c r="I30" s="21"/>
      <c r="J30" s="21"/>
      <c r="K30" s="9"/>
      <c r="L30" s="9"/>
      <c r="M30" s="9"/>
      <c r="N30" s="23"/>
      <c r="O30" s="21"/>
      <c r="P30" s="21"/>
      <c r="Q30" s="9"/>
      <c r="R30" s="9"/>
      <c r="S30" s="9"/>
      <c r="T30" s="23"/>
      <c r="U30" s="21"/>
      <c r="V30" s="21"/>
      <c r="W30" s="9"/>
      <c r="X30" s="9"/>
    </row>
    <row r="31" spans="2:24" ht="24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ht="12.75">
      <c r="B32" s="139" t="s">
        <v>190</v>
      </c>
      <c r="C32" s="139"/>
      <c r="D32" s="139"/>
      <c r="E32" s="139"/>
      <c r="F32" s="139"/>
      <c r="G32" s="9"/>
      <c r="H32" s="139" t="s">
        <v>144</v>
      </c>
      <c r="I32" s="139"/>
      <c r="J32" s="139"/>
      <c r="K32" s="139"/>
      <c r="L32" s="139"/>
      <c r="M32" s="9"/>
      <c r="N32" s="139" t="s">
        <v>105</v>
      </c>
      <c r="O32" s="139"/>
      <c r="P32" s="139"/>
      <c r="Q32" s="139"/>
      <c r="R32" s="139"/>
      <c r="S32" s="9"/>
      <c r="T32" s="139" t="s">
        <v>0</v>
      </c>
      <c r="U32" s="139"/>
      <c r="V32" s="139"/>
      <c r="W32" s="139"/>
      <c r="X32" s="139"/>
    </row>
    <row r="33" spans="2:24" ht="12.75">
      <c r="B33" s="138">
        <v>42910</v>
      </c>
      <c r="C33" s="138"/>
      <c r="D33" s="138"/>
      <c r="E33" s="138"/>
      <c r="F33" s="138"/>
      <c r="G33" s="9"/>
      <c r="H33" s="138">
        <v>42924</v>
      </c>
      <c r="I33" s="138"/>
      <c r="J33" s="138"/>
      <c r="K33" s="138"/>
      <c r="L33" s="138"/>
      <c r="M33" s="9"/>
      <c r="N33" s="138" t="s">
        <v>166</v>
      </c>
      <c r="O33" s="138"/>
      <c r="P33" s="138"/>
      <c r="Q33" s="138"/>
      <c r="R33" s="138"/>
      <c r="S33" s="9"/>
      <c r="T33" s="138">
        <v>42952</v>
      </c>
      <c r="U33" s="138"/>
      <c r="V33" s="138"/>
      <c r="W33" s="138"/>
      <c r="X33" s="138"/>
    </row>
    <row r="34" spans="2:24" ht="4.5" customHeight="1">
      <c r="B34" s="10"/>
      <c r="C34" s="10"/>
      <c r="D34" s="10"/>
      <c r="E34" s="10"/>
      <c r="F34" s="10"/>
      <c r="G34" s="9"/>
      <c r="H34" s="10" t="s">
        <v>104</v>
      </c>
      <c r="I34" s="10"/>
      <c r="J34" s="10"/>
      <c r="K34" s="10"/>
      <c r="L34" s="10"/>
      <c r="M34" s="9"/>
      <c r="N34" s="10"/>
      <c r="O34" s="10"/>
      <c r="P34" s="10"/>
      <c r="Q34" s="10"/>
      <c r="R34" s="10"/>
      <c r="S34" s="9"/>
      <c r="T34" s="10"/>
      <c r="U34" s="10"/>
      <c r="V34" s="10"/>
      <c r="W34" s="10"/>
      <c r="X34" s="10"/>
    </row>
    <row r="35" spans="2:24" ht="13.5" thickBot="1">
      <c r="B35" s="115" t="s">
        <v>4</v>
      </c>
      <c r="C35" s="11" t="s">
        <v>5</v>
      </c>
      <c r="D35" s="11" t="s">
        <v>49</v>
      </c>
      <c r="E35" s="11" t="s">
        <v>3</v>
      </c>
      <c r="F35" s="115" t="s">
        <v>2</v>
      </c>
      <c r="G35" s="9"/>
      <c r="H35" s="115" t="s">
        <v>4</v>
      </c>
      <c r="I35" s="11" t="s">
        <v>5</v>
      </c>
      <c r="J35" s="11" t="s">
        <v>49</v>
      </c>
      <c r="K35" s="11" t="s">
        <v>3</v>
      </c>
      <c r="L35" s="11" t="s">
        <v>2</v>
      </c>
      <c r="M35" s="9"/>
      <c r="N35" s="115" t="s">
        <v>4</v>
      </c>
      <c r="O35" s="11" t="s">
        <v>5</v>
      </c>
      <c r="P35" s="11" t="s">
        <v>49</v>
      </c>
      <c r="Q35" s="11" t="s">
        <v>3</v>
      </c>
      <c r="R35" s="11" t="s">
        <v>2</v>
      </c>
      <c r="S35" s="9"/>
      <c r="T35" s="115" t="s">
        <v>4</v>
      </c>
      <c r="U35" s="11" t="s">
        <v>5</v>
      </c>
      <c r="V35" s="11" t="s">
        <v>49</v>
      </c>
      <c r="W35" s="11" t="s">
        <v>3</v>
      </c>
      <c r="X35" s="115" t="s">
        <v>2</v>
      </c>
    </row>
    <row r="36" spans="2:24" ht="12.75" customHeight="1">
      <c r="B36" s="129" t="s">
        <v>153</v>
      </c>
      <c r="C36" s="24" t="s">
        <v>90</v>
      </c>
      <c r="D36" s="77"/>
      <c r="E36" s="25" t="s">
        <v>90</v>
      </c>
      <c r="F36" s="26" t="s">
        <v>90</v>
      </c>
      <c r="G36" s="9"/>
      <c r="H36" s="129" t="s">
        <v>153</v>
      </c>
      <c r="I36" s="24" t="s">
        <v>90</v>
      </c>
      <c r="J36" s="77"/>
      <c r="K36" s="25" t="s">
        <v>90</v>
      </c>
      <c r="L36" s="26" t="s">
        <v>90</v>
      </c>
      <c r="M36" s="9"/>
      <c r="N36" s="129" t="s">
        <v>153</v>
      </c>
      <c r="O36" s="24">
        <v>0</v>
      </c>
      <c r="P36" s="77"/>
      <c r="Q36" s="25">
        <v>0</v>
      </c>
      <c r="R36" s="26">
        <f>O36*0.1+Q36</f>
        <v>0</v>
      </c>
      <c r="S36" s="9"/>
      <c r="T36" s="129" t="s">
        <v>153</v>
      </c>
      <c r="U36" s="24" t="s">
        <v>90</v>
      </c>
      <c r="V36" s="77"/>
      <c r="W36" s="25" t="s">
        <v>90</v>
      </c>
      <c r="X36" s="26" t="s">
        <v>90</v>
      </c>
    </row>
    <row r="37" spans="2:24" ht="12.75" customHeight="1">
      <c r="B37" s="27" t="s">
        <v>154</v>
      </c>
      <c r="C37" s="14" t="s">
        <v>90</v>
      </c>
      <c r="D37" s="14"/>
      <c r="E37" s="13" t="s">
        <v>90</v>
      </c>
      <c r="F37" s="28" t="s">
        <v>90</v>
      </c>
      <c r="G37" s="9"/>
      <c r="H37" s="27" t="s">
        <v>154</v>
      </c>
      <c r="I37" s="14" t="s">
        <v>90</v>
      </c>
      <c r="J37" s="14"/>
      <c r="K37" s="13" t="s">
        <v>90</v>
      </c>
      <c r="L37" s="28" t="s">
        <v>90</v>
      </c>
      <c r="M37" s="9"/>
      <c r="N37" s="27" t="s">
        <v>154</v>
      </c>
      <c r="O37" s="14" t="s">
        <v>90</v>
      </c>
      <c r="P37" s="14"/>
      <c r="Q37" s="13" t="s">
        <v>90</v>
      </c>
      <c r="R37" s="28" t="s">
        <v>90</v>
      </c>
      <c r="S37" s="9"/>
      <c r="T37" s="27" t="s">
        <v>154</v>
      </c>
      <c r="U37" s="14" t="s">
        <v>90</v>
      </c>
      <c r="V37" s="14"/>
      <c r="W37" s="13" t="s">
        <v>90</v>
      </c>
      <c r="X37" s="28" t="s">
        <v>90</v>
      </c>
    </row>
    <row r="38" spans="2:24" ht="12.75" customHeight="1">
      <c r="B38" s="116" t="s">
        <v>155</v>
      </c>
      <c r="C38" s="12">
        <v>5</v>
      </c>
      <c r="D38" s="12"/>
      <c r="E38" s="13">
        <v>5.1</v>
      </c>
      <c r="F38" s="28">
        <v>5</v>
      </c>
      <c r="G38" s="9"/>
      <c r="H38" s="116" t="s">
        <v>155</v>
      </c>
      <c r="I38" s="12">
        <v>0</v>
      </c>
      <c r="J38" s="12"/>
      <c r="K38" s="13">
        <v>0</v>
      </c>
      <c r="L38" s="28">
        <f>I38*0.1+K38</f>
        <v>0</v>
      </c>
      <c r="M38" s="9"/>
      <c r="N38" s="116" t="s">
        <v>155</v>
      </c>
      <c r="O38" s="12">
        <v>3</v>
      </c>
      <c r="P38" s="12">
        <v>3.32</v>
      </c>
      <c r="Q38" s="13">
        <v>5.76</v>
      </c>
      <c r="R38" s="28">
        <f aca="true" t="shared" si="6" ref="R38:R49">O38*0.1+Q38</f>
        <v>6.06</v>
      </c>
      <c r="S38" s="9"/>
      <c r="T38" s="116" t="s">
        <v>155</v>
      </c>
      <c r="U38" s="12">
        <v>3</v>
      </c>
      <c r="V38" s="12"/>
      <c r="W38" s="13">
        <v>3.3</v>
      </c>
      <c r="X38" s="28">
        <v>3.3</v>
      </c>
    </row>
    <row r="39" spans="2:24" ht="12.75" customHeight="1">
      <c r="B39" s="116" t="s">
        <v>156</v>
      </c>
      <c r="C39" s="12">
        <v>3</v>
      </c>
      <c r="D39" s="12"/>
      <c r="E39" s="13">
        <v>3.79</v>
      </c>
      <c r="F39" s="28">
        <f aca="true" t="shared" si="7" ref="F39:F51">C39*0.1+E39</f>
        <v>4.09</v>
      </c>
      <c r="G39" s="9"/>
      <c r="H39" s="116" t="s">
        <v>156</v>
      </c>
      <c r="I39" s="12">
        <v>3</v>
      </c>
      <c r="J39" s="12">
        <v>1.52</v>
      </c>
      <c r="K39" s="13">
        <v>3.61</v>
      </c>
      <c r="L39" s="28">
        <f>I39*0.1+K39</f>
        <v>3.91</v>
      </c>
      <c r="M39" s="9"/>
      <c r="N39" s="116" t="s">
        <v>156</v>
      </c>
      <c r="O39" s="12">
        <v>4</v>
      </c>
      <c r="P39" s="12"/>
      <c r="Q39" s="13">
        <v>5.35</v>
      </c>
      <c r="R39" s="28">
        <f t="shared" si="6"/>
        <v>5.75</v>
      </c>
      <c r="S39" s="9"/>
      <c r="T39" s="116" t="s">
        <v>156</v>
      </c>
      <c r="U39" s="12">
        <v>5</v>
      </c>
      <c r="V39" s="12">
        <v>1.63</v>
      </c>
      <c r="W39" s="13">
        <v>6.74</v>
      </c>
      <c r="X39" s="28">
        <f aca="true" t="shared" si="8" ref="X39:X45">U39*0.1+W39</f>
        <v>7.24</v>
      </c>
    </row>
    <row r="40" spans="2:24" ht="12.75" customHeight="1">
      <c r="B40" s="116" t="s">
        <v>157</v>
      </c>
      <c r="C40" s="14">
        <v>2</v>
      </c>
      <c r="D40" s="14">
        <v>1.83</v>
      </c>
      <c r="E40" s="13">
        <v>3.19</v>
      </c>
      <c r="F40" s="28">
        <f t="shared" si="7"/>
        <v>3.39</v>
      </c>
      <c r="G40" s="9"/>
      <c r="H40" s="116" t="s">
        <v>157</v>
      </c>
      <c r="I40" s="14">
        <v>2</v>
      </c>
      <c r="J40" s="14"/>
      <c r="K40" s="13">
        <v>2.01</v>
      </c>
      <c r="L40" s="28">
        <f>I40*0.1+K40</f>
        <v>2.21</v>
      </c>
      <c r="M40" s="9"/>
      <c r="N40" s="116" t="s">
        <v>157</v>
      </c>
      <c r="O40" s="14">
        <v>2</v>
      </c>
      <c r="P40" s="14"/>
      <c r="Q40" s="13">
        <v>2.99</v>
      </c>
      <c r="R40" s="28">
        <f t="shared" si="6"/>
        <v>3.1900000000000004</v>
      </c>
      <c r="S40" s="9"/>
      <c r="T40" s="116" t="s">
        <v>157</v>
      </c>
      <c r="U40" s="14">
        <v>1</v>
      </c>
      <c r="V40" s="14"/>
      <c r="W40" s="13">
        <v>1.06</v>
      </c>
      <c r="X40" s="28">
        <f t="shared" si="8"/>
        <v>1.1600000000000001</v>
      </c>
    </row>
    <row r="41" spans="2:24" ht="12.75">
      <c r="B41" s="116" t="s">
        <v>158</v>
      </c>
      <c r="C41" s="14">
        <v>0</v>
      </c>
      <c r="D41" s="14"/>
      <c r="E41" s="13">
        <v>0</v>
      </c>
      <c r="F41" s="28">
        <f t="shared" si="7"/>
        <v>0</v>
      </c>
      <c r="G41" s="9"/>
      <c r="H41" s="116" t="s">
        <v>158</v>
      </c>
      <c r="I41" s="14" t="s">
        <v>90</v>
      </c>
      <c r="J41" s="14"/>
      <c r="K41" s="13" t="s">
        <v>90</v>
      </c>
      <c r="L41" s="28" t="s">
        <v>90</v>
      </c>
      <c r="M41" s="9"/>
      <c r="N41" s="116" t="s">
        <v>158</v>
      </c>
      <c r="O41" s="14">
        <v>4</v>
      </c>
      <c r="P41" s="14"/>
      <c r="Q41" s="13">
        <v>5.87</v>
      </c>
      <c r="R41" s="28">
        <v>6.17</v>
      </c>
      <c r="S41" s="9"/>
      <c r="T41" s="116" t="s">
        <v>158</v>
      </c>
      <c r="U41" s="14">
        <v>4</v>
      </c>
      <c r="V41" s="14"/>
      <c r="W41" s="13">
        <v>3.75</v>
      </c>
      <c r="X41" s="28">
        <f t="shared" si="8"/>
        <v>4.15</v>
      </c>
    </row>
    <row r="42" spans="2:24" ht="11.25" customHeight="1">
      <c r="B42" s="116" t="s">
        <v>151</v>
      </c>
      <c r="C42" s="12">
        <v>0</v>
      </c>
      <c r="D42" s="12"/>
      <c r="E42" s="13">
        <v>0</v>
      </c>
      <c r="F42" s="28">
        <f t="shared" si="7"/>
        <v>0</v>
      </c>
      <c r="G42" s="9"/>
      <c r="H42" s="116" t="s">
        <v>151</v>
      </c>
      <c r="I42" s="12">
        <v>0</v>
      </c>
      <c r="J42" s="12"/>
      <c r="K42" s="13">
        <v>0</v>
      </c>
      <c r="L42" s="28">
        <f>I42*0.1+K42</f>
        <v>0</v>
      </c>
      <c r="M42" s="9"/>
      <c r="N42" s="116" t="s">
        <v>151</v>
      </c>
      <c r="O42" s="12">
        <v>2</v>
      </c>
      <c r="P42" s="12"/>
      <c r="Q42" s="13">
        <v>2</v>
      </c>
      <c r="R42" s="28">
        <f t="shared" si="6"/>
        <v>2.2</v>
      </c>
      <c r="S42" s="9"/>
      <c r="T42" s="116" t="s">
        <v>151</v>
      </c>
      <c r="U42" s="12">
        <v>0</v>
      </c>
      <c r="V42" s="12"/>
      <c r="W42" s="13">
        <v>0</v>
      </c>
      <c r="X42" s="28">
        <f t="shared" si="8"/>
        <v>0</v>
      </c>
    </row>
    <row r="43" spans="2:24" ht="12.75">
      <c r="B43" s="116" t="s">
        <v>159</v>
      </c>
      <c r="C43" s="12">
        <v>0</v>
      </c>
      <c r="D43" s="12"/>
      <c r="E43" s="13">
        <v>0</v>
      </c>
      <c r="F43" s="28">
        <f t="shared" si="7"/>
        <v>0</v>
      </c>
      <c r="G43" s="9"/>
      <c r="H43" s="116" t="s">
        <v>159</v>
      </c>
      <c r="I43" s="12">
        <v>0</v>
      </c>
      <c r="J43" s="12"/>
      <c r="K43" s="13">
        <v>0</v>
      </c>
      <c r="L43" s="28">
        <f>I43*0.1+K43</f>
        <v>0</v>
      </c>
      <c r="M43" s="9"/>
      <c r="N43" s="116" t="s">
        <v>159</v>
      </c>
      <c r="O43" s="12">
        <v>0</v>
      </c>
      <c r="P43" s="12"/>
      <c r="Q43" s="13">
        <v>0</v>
      </c>
      <c r="R43" s="28">
        <f t="shared" si="6"/>
        <v>0</v>
      </c>
      <c r="S43" s="9"/>
      <c r="T43" s="116" t="s">
        <v>159</v>
      </c>
      <c r="U43" s="12">
        <v>1</v>
      </c>
      <c r="V43" s="12"/>
      <c r="W43" s="13">
        <v>1.3</v>
      </c>
      <c r="X43" s="28">
        <f t="shared" si="8"/>
        <v>1.4000000000000001</v>
      </c>
    </row>
    <row r="44" spans="2:24" ht="12.75">
      <c r="B44" s="116" t="s">
        <v>160</v>
      </c>
      <c r="C44" s="12">
        <v>5</v>
      </c>
      <c r="D44" s="42"/>
      <c r="E44" s="13">
        <v>8.61</v>
      </c>
      <c r="F44" s="28">
        <f t="shared" si="7"/>
        <v>9.11</v>
      </c>
      <c r="G44" s="9"/>
      <c r="H44" s="116" t="s">
        <v>160</v>
      </c>
      <c r="I44" s="12">
        <v>0</v>
      </c>
      <c r="J44" s="42"/>
      <c r="K44" s="13">
        <v>0</v>
      </c>
      <c r="L44" s="28">
        <f>I44*0.1+K44</f>
        <v>0</v>
      </c>
      <c r="M44" s="9"/>
      <c r="N44" s="116" t="s">
        <v>160</v>
      </c>
      <c r="O44" s="12">
        <v>3</v>
      </c>
      <c r="P44" s="42"/>
      <c r="Q44" s="13">
        <v>4.62</v>
      </c>
      <c r="R44" s="28">
        <v>4.82</v>
      </c>
      <c r="S44" s="9"/>
      <c r="T44" s="116" t="s">
        <v>160</v>
      </c>
      <c r="U44" s="12">
        <v>2</v>
      </c>
      <c r="V44" s="42">
        <v>1.71</v>
      </c>
      <c r="W44" s="13">
        <v>2.73</v>
      </c>
      <c r="X44" s="28">
        <f t="shared" si="8"/>
        <v>2.93</v>
      </c>
    </row>
    <row r="45" spans="2:24" ht="12.75">
      <c r="B45" s="116" t="s">
        <v>6</v>
      </c>
      <c r="C45" s="14" t="s">
        <v>90</v>
      </c>
      <c r="D45" s="14"/>
      <c r="E45" s="13" t="s">
        <v>90</v>
      </c>
      <c r="F45" s="28" t="s">
        <v>90</v>
      </c>
      <c r="G45" s="9"/>
      <c r="H45" s="116" t="s">
        <v>6</v>
      </c>
      <c r="I45" s="14" t="s">
        <v>90</v>
      </c>
      <c r="J45" s="14"/>
      <c r="K45" s="13" t="s">
        <v>90</v>
      </c>
      <c r="L45" s="28" t="s">
        <v>90</v>
      </c>
      <c r="M45" s="9"/>
      <c r="N45" s="116" t="s">
        <v>6</v>
      </c>
      <c r="O45" s="14">
        <v>1</v>
      </c>
      <c r="P45" s="14"/>
      <c r="Q45" s="13">
        <v>0.91</v>
      </c>
      <c r="R45" s="28">
        <f t="shared" si="6"/>
        <v>1.01</v>
      </c>
      <c r="S45" s="9"/>
      <c r="T45" s="116" t="s">
        <v>6</v>
      </c>
      <c r="U45" s="14">
        <v>1</v>
      </c>
      <c r="V45" s="14"/>
      <c r="W45" s="13">
        <v>0.91</v>
      </c>
      <c r="X45" s="28">
        <f t="shared" si="8"/>
        <v>1.01</v>
      </c>
    </row>
    <row r="46" spans="2:24" ht="12.75">
      <c r="B46" s="116" t="s">
        <v>161</v>
      </c>
      <c r="C46" s="12">
        <v>3</v>
      </c>
      <c r="D46" s="12"/>
      <c r="E46" s="13">
        <v>6.17</v>
      </c>
      <c r="F46" s="28">
        <v>5.87</v>
      </c>
      <c r="G46" s="9"/>
      <c r="H46" s="116" t="s">
        <v>161</v>
      </c>
      <c r="I46" s="12">
        <v>1</v>
      </c>
      <c r="J46" s="12"/>
      <c r="K46" s="13">
        <v>0.79</v>
      </c>
      <c r="L46" s="28">
        <f>I46*0.1+K46</f>
        <v>0.89</v>
      </c>
      <c r="M46" s="9"/>
      <c r="N46" s="116" t="s">
        <v>161</v>
      </c>
      <c r="O46" s="12">
        <v>4</v>
      </c>
      <c r="P46" s="12">
        <v>3.55</v>
      </c>
      <c r="Q46" s="13">
        <v>6.96</v>
      </c>
      <c r="R46" s="28">
        <f t="shared" si="6"/>
        <v>7.36</v>
      </c>
      <c r="S46" s="9"/>
      <c r="T46" s="116" t="s">
        <v>161</v>
      </c>
      <c r="U46" s="12">
        <v>0</v>
      </c>
      <c r="V46" s="12"/>
      <c r="W46" s="13">
        <v>0</v>
      </c>
      <c r="X46" s="28">
        <v>0</v>
      </c>
    </row>
    <row r="47" spans="2:24" ht="12.75">
      <c r="B47" s="116" t="s">
        <v>162</v>
      </c>
      <c r="C47" s="12">
        <v>5</v>
      </c>
      <c r="D47" s="12">
        <v>3.77</v>
      </c>
      <c r="E47" s="13">
        <v>11.91</v>
      </c>
      <c r="F47" s="28">
        <v>12.11</v>
      </c>
      <c r="G47" s="9"/>
      <c r="H47" s="116" t="s">
        <v>162</v>
      </c>
      <c r="I47" s="12">
        <v>0</v>
      </c>
      <c r="J47" s="12"/>
      <c r="K47" s="13">
        <v>0</v>
      </c>
      <c r="L47" s="28">
        <f>I47*0.1+K47</f>
        <v>0</v>
      </c>
      <c r="M47" s="9"/>
      <c r="N47" s="116" t="s">
        <v>162</v>
      </c>
      <c r="O47" s="12">
        <v>3</v>
      </c>
      <c r="P47" s="12"/>
      <c r="Q47" s="13">
        <v>5.15</v>
      </c>
      <c r="R47" s="28">
        <f t="shared" si="6"/>
        <v>5.45</v>
      </c>
      <c r="S47" s="9"/>
      <c r="T47" s="116" t="s">
        <v>162</v>
      </c>
      <c r="U47" s="12">
        <v>2</v>
      </c>
      <c r="V47" s="12"/>
      <c r="W47" s="13">
        <v>2.1</v>
      </c>
      <c r="X47" s="28">
        <f>U47*0.1+W47</f>
        <v>2.3000000000000003</v>
      </c>
    </row>
    <row r="48" spans="2:24" ht="12.75">
      <c r="B48" s="116" t="s">
        <v>149</v>
      </c>
      <c r="C48" s="12">
        <v>2</v>
      </c>
      <c r="D48" s="12"/>
      <c r="E48" s="13">
        <v>4.46</v>
      </c>
      <c r="F48" s="28">
        <f t="shared" si="7"/>
        <v>4.66</v>
      </c>
      <c r="G48" s="9"/>
      <c r="H48" s="116" t="s">
        <v>149</v>
      </c>
      <c r="I48" s="12">
        <v>0</v>
      </c>
      <c r="J48" s="12"/>
      <c r="K48" s="13">
        <v>0</v>
      </c>
      <c r="L48" s="28">
        <f>I48*0.1+K48</f>
        <v>0</v>
      </c>
      <c r="M48" s="9"/>
      <c r="N48" s="116" t="s">
        <v>149</v>
      </c>
      <c r="O48" s="12">
        <v>3</v>
      </c>
      <c r="P48" s="12"/>
      <c r="Q48" s="13">
        <v>3.5</v>
      </c>
      <c r="R48" s="28">
        <f t="shared" si="6"/>
        <v>3.8</v>
      </c>
      <c r="S48" s="9"/>
      <c r="T48" s="116" t="s">
        <v>149</v>
      </c>
      <c r="U48" s="12">
        <v>0</v>
      </c>
      <c r="V48" s="12"/>
      <c r="W48" s="13">
        <v>0</v>
      </c>
      <c r="X48" s="28">
        <f>U48*0.1+W48</f>
        <v>0</v>
      </c>
    </row>
    <row r="49" spans="2:24" ht="12.75">
      <c r="B49" s="116" t="s">
        <v>163</v>
      </c>
      <c r="C49" s="12">
        <v>0</v>
      </c>
      <c r="D49" s="12"/>
      <c r="E49" s="13">
        <v>0</v>
      </c>
      <c r="F49" s="28">
        <f t="shared" si="7"/>
        <v>0</v>
      </c>
      <c r="G49" s="9"/>
      <c r="H49" s="116" t="s">
        <v>163</v>
      </c>
      <c r="I49" s="12">
        <v>0</v>
      </c>
      <c r="J49" s="12"/>
      <c r="K49" s="13">
        <v>0</v>
      </c>
      <c r="L49" s="28">
        <f>I49*0.1+K49</f>
        <v>0</v>
      </c>
      <c r="M49" s="9"/>
      <c r="N49" s="116" t="s">
        <v>163</v>
      </c>
      <c r="O49" s="12">
        <v>3</v>
      </c>
      <c r="P49" s="12"/>
      <c r="Q49" s="13">
        <v>3</v>
      </c>
      <c r="R49" s="28">
        <f t="shared" si="6"/>
        <v>3.3</v>
      </c>
      <c r="S49" s="9"/>
      <c r="T49" s="116" t="s">
        <v>163</v>
      </c>
      <c r="U49" s="12">
        <v>0</v>
      </c>
      <c r="V49" s="12"/>
      <c r="W49" s="13">
        <v>0</v>
      </c>
      <c r="X49" s="28">
        <f>U49*0.1+W49</f>
        <v>0</v>
      </c>
    </row>
    <row r="50" spans="2:24" ht="12.75">
      <c r="B50" s="116" t="s">
        <v>164</v>
      </c>
      <c r="C50" s="39">
        <v>2</v>
      </c>
      <c r="D50" s="39"/>
      <c r="E50" s="13">
        <v>3.03</v>
      </c>
      <c r="F50" s="28">
        <f t="shared" si="7"/>
        <v>3.23</v>
      </c>
      <c r="G50" s="9"/>
      <c r="H50" s="116" t="s">
        <v>164</v>
      </c>
      <c r="I50" s="39">
        <v>0</v>
      </c>
      <c r="J50" s="39"/>
      <c r="K50" s="13">
        <v>0</v>
      </c>
      <c r="L50" s="28">
        <f>I50*0.1+K50</f>
        <v>0</v>
      </c>
      <c r="M50" s="9"/>
      <c r="N50" s="116" t="s">
        <v>164</v>
      </c>
      <c r="O50" s="14" t="s">
        <v>90</v>
      </c>
      <c r="P50" s="14"/>
      <c r="Q50" s="13" t="s">
        <v>90</v>
      </c>
      <c r="R50" s="28" t="s">
        <v>90</v>
      </c>
      <c r="S50" s="9"/>
      <c r="T50" s="116" t="s">
        <v>164</v>
      </c>
      <c r="U50" s="39">
        <v>3</v>
      </c>
      <c r="V50" s="39"/>
      <c r="W50" s="13">
        <v>2.92</v>
      </c>
      <c r="X50" s="28">
        <f>U50*0.1+W50</f>
        <v>3.2199999999999998</v>
      </c>
    </row>
    <row r="51" spans="2:24" ht="12.75">
      <c r="B51" s="116" t="s">
        <v>60</v>
      </c>
      <c r="C51" s="14">
        <v>5</v>
      </c>
      <c r="D51" s="14"/>
      <c r="E51" s="13">
        <v>7.54</v>
      </c>
      <c r="F51" s="28">
        <f t="shared" si="7"/>
        <v>8.04</v>
      </c>
      <c r="G51" s="9"/>
      <c r="H51" s="116" t="s">
        <v>60</v>
      </c>
      <c r="I51" s="14" t="s">
        <v>90</v>
      </c>
      <c r="J51" s="14"/>
      <c r="K51" s="13" t="s">
        <v>90</v>
      </c>
      <c r="L51" s="28" t="s">
        <v>90</v>
      </c>
      <c r="M51" s="9"/>
      <c r="N51" s="116" t="s">
        <v>60</v>
      </c>
      <c r="O51" s="14">
        <v>1</v>
      </c>
      <c r="P51" s="14"/>
      <c r="Q51" s="13">
        <v>1.71</v>
      </c>
      <c r="R51" s="28">
        <f>O51*0.1+Q51</f>
        <v>1.81</v>
      </c>
      <c r="S51" s="9"/>
      <c r="T51" s="116" t="s">
        <v>60</v>
      </c>
      <c r="U51" s="14">
        <v>2</v>
      </c>
      <c r="V51" s="13">
        <v>1.6</v>
      </c>
      <c r="W51" s="13">
        <v>2.5</v>
      </c>
      <c r="X51" s="28">
        <f>U51*0.1+W51</f>
        <v>2.7</v>
      </c>
    </row>
    <row r="52" spans="2:24" ht="12.75">
      <c r="B52" s="116" t="s">
        <v>165</v>
      </c>
      <c r="C52" s="14" t="s">
        <v>90</v>
      </c>
      <c r="D52" s="14"/>
      <c r="E52" s="13" t="s">
        <v>90</v>
      </c>
      <c r="F52" s="28" t="s">
        <v>90</v>
      </c>
      <c r="G52" s="9"/>
      <c r="H52" s="116" t="s">
        <v>165</v>
      </c>
      <c r="I52" s="14" t="s">
        <v>90</v>
      </c>
      <c r="J52" s="14"/>
      <c r="K52" s="13" t="s">
        <v>90</v>
      </c>
      <c r="L52" s="28" t="s">
        <v>90</v>
      </c>
      <c r="M52" s="9"/>
      <c r="N52" s="116" t="s">
        <v>165</v>
      </c>
      <c r="O52" s="12">
        <v>2</v>
      </c>
      <c r="P52" s="12"/>
      <c r="Q52" s="13">
        <v>2.03</v>
      </c>
      <c r="R52" s="28">
        <v>2.13</v>
      </c>
      <c r="S52" s="9"/>
      <c r="T52" s="116" t="s">
        <v>165</v>
      </c>
      <c r="U52" s="14" t="s">
        <v>90</v>
      </c>
      <c r="V52" s="14"/>
      <c r="W52" s="13" t="s">
        <v>90</v>
      </c>
      <c r="X52" s="28" t="s">
        <v>90</v>
      </c>
    </row>
    <row r="53" spans="2:24" ht="12.75">
      <c r="B53" s="116"/>
      <c r="C53" s="54"/>
      <c r="D53" s="54"/>
      <c r="E53" s="55"/>
      <c r="F53" s="28">
        <v>0</v>
      </c>
      <c r="G53" s="9"/>
      <c r="H53" s="76"/>
      <c r="I53" s="54"/>
      <c r="J53" s="54"/>
      <c r="K53" s="55"/>
      <c r="L53" s="28">
        <f>I53*0.1+K53</f>
        <v>0</v>
      </c>
      <c r="M53" s="9"/>
      <c r="N53" s="76"/>
      <c r="O53" s="54"/>
      <c r="P53" s="54"/>
      <c r="Q53" s="55"/>
      <c r="R53" s="28">
        <f>O53*0.1+Q53</f>
        <v>0</v>
      </c>
      <c r="S53" s="9"/>
      <c r="T53" s="76"/>
      <c r="U53" s="54"/>
      <c r="V53" s="54"/>
      <c r="W53" s="55"/>
      <c r="X53" s="28">
        <f>U53*0.1+W53</f>
        <v>0</v>
      </c>
    </row>
    <row r="54" spans="2:24" ht="12.75">
      <c r="B54" s="76"/>
      <c r="C54" s="39"/>
      <c r="D54" s="39"/>
      <c r="E54" s="40"/>
      <c r="F54" s="28">
        <v>0</v>
      </c>
      <c r="G54" s="9"/>
      <c r="H54" s="76"/>
      <c r="I54" s="39"/>
      <c r="J54" s="39"/>
      <c r="K54" s="40"/>
      <c r="L54" s="28">
        <f>I54*0.1+K54</f>
        <v>0</v>
      </c>
      <c r="M54" s="9"/>
      <c r="N54" s="76"/>
      <c r="O54" s="39"/>
      <c r="P54" s="39"/>
      <c r="Q54" s="40"/>
      <c r="R54" s="28">
        <f>O54*0.1+Q54</f>
        <v>0</v>
      </c>
      <c r="S54" s="9"/>
      <c r="T54" s="76"/>
      <c r="U54" s="39"/>
      <c r="V54" s="39"/>
      <c r="W54" s="40"/>
      <c r="X54" s="28">
        <f>U54*0.1+W54</f>
        <v>0</v>
      </c>
    </row>
    <row r="55" spans="2:24" ht="13.5" thickBot="1">
      <c r="B55" s="29"/>
      <c r="C55" s="30"/>
      <c r="D55" s="30"/>
      <c r="E55" s="31"/>
      <c r="F55" s="32">
        <f>C55*0.1+E55</f>
        <v>0</v>
      </c>
      <c r="G55" s="9" t="s">
        <v>104</v>
      </c>
      <c r="H55" s="29"/>
      <c r="I55" s="30"/>
      <c r="J55" s="30"/>
      <c r="K55" s="31"/>
      <c r="L55" s="32">
        <f>I55*0.1+K55</f>
        <v>0</v>
      </c>
      <c r="M55" s="9"/>
      <c r="N55" s="29"/>
      <c r="O55" s="30"/>
      <c r="P55" s="30"/>
      <c r="Q55" s="31"/>
      <c r="R55" s="32">
        <f>O55*0.1+Q55</f>
        <v>0</v>
      </c>
      <c r="S55" s="9"/>
      <c r="T55" s="29"/>
      <c r="U55" s="30"/>
      <c r="V55" s="30"/>
      <c r="W55" s="31"/>
      <c r="X55" s="32">
        <f>U55*0.1+W55</f>
        <v>0</v>
      </c>
    </row>
    <row r="56" spans="2:24" ht="12.75">
      <c r="B56" s="15"/>
      <c r="C56" s="16">
        <f>SUM(C36:C55)</f>
        <v>32</v>
      </c>
      <c r="D56" s="16"/>
      <c r="E56" s="16">
        <f>SUM(E36:E55)</f>
        <v>53.8</v>
      </c>
      <c r="F56" s="16">
        <f>SUM(F36:F55)</f>
        <v>55.5</v>
      </c>
      <c r="G56" s="9"/>
      <c r="H56" s="15"/>
      <c r="I56" s="16">
        <f>SUM(I36:I55)</f>
        <v>6</v>
      </c>
      <c r="J56" s="16"/>
      <c r="K56" s="18">
        <f>SUM(K36:K55)</f>
        <v>6.409999999999999</v>
      </c>
      <c r="L56" s="18"/>
      <c r="M56" s="9"/>
      <c r="N56" s="15"/>
      <c r="O56" s="16">
        <f>SUM(O36:O55)</f>
        <v>35</v>
      </c>
      <c r="P56" s="16"/>
      <c r="Q56" s="18">
        <f>SUM(Q36:Q55)</f>
        <v>49.85</v>
      </c>
      <c r="R56" s="18"/>
      <c r="S56" s="9"/>
      <c r="T56" s="15"/>
      <c r="U56" s="16">
        <f>SUM(U36:U55)</f>
        <v>24</v>
      </c>
      <c r="V56" s="16"/>
      <c r="W56" s="18">
        <f>SUM(W36:W55)</f>
        <v>27.310000000000002</v>
      </c>
      <c r="X56" s="18"/>
    </row>
    <row r="57" spans="2:24" ht="12.75">
      <c r="B57" s="17" t="s">
        <v>26</v>
      </c>
      <c r="C57" s="20">
        <f>E56/C56</f>
        <v>1.68125</v>
      </c>
      <c r="D57" s="20"/>
      <c r="E57" s="16"/>
      <c r="F57" s="16"/>
      <c r="G57" s="9"/>
      <c r="H57" s="17" t="s">
        <v>26</v>
      </c>
      <c r="I57" s="20">
        <f>K56/I56</f>
        <v>1.0683333333333331</v>
      </c>
      <c r="J57" s="20"/>
      <c r="K57" s="18"/>
      <c r="L57" s="18"/>
      <c r="M57" s="9"/>
      <c r="N57" s="17" t="s">
        <v>26</v>
      </c>
      <c r="O57" s="20">
        <f>Q56/O56</f>
        <v>1.4242857142857144</v>
      </c>
      <c r="P57" s="20"/>
      <c r="Q57" s="18"/>
      <c r="R57" s="18"/>
      <c r="S57" s="9"/>
      <c r="T57" s="17" t="s">
        <v>26</v>
      </c>
      <c r="U57" s="20">
        <f>W56/U56</f>
        <v>1.1379166666666667</v>
      </c>
      <c r="V57" s="20"/>
      <c r="W57" s="18"/>
      <c r="X57" s="18"/>
    </row>
    <row r="58" spans="2:24" ht="12.75">
      <c r="B58" s="17" t="s">
        <v>27</v>
      </c>
      <c r="C58" s="19"/>
      <c r="D58" s="19"/>
      <c r="E58" s="9"/>
      <c r="F58" s="9"/>
      <c r="G58" s="9"/>
      <c r="H58" s="17" t="s">
        <v>25</v>
      </c>
      <c r="I58" s="21"/>
      <c r="J58" s="21"/>
      <c r="K58" s="9"/>
      <c r="L58" s="9"/>
      <c r="M58" s="9"/>
      <c r="N58" s="17" t="s">
        <v>25</v>
      </c>
      <c r="O58" s="21"/>
      <c r="P58" s="21"/>
      <c r="Q58" s="9"/>
      <c r="R58" s="9"/>
      <c r="S58" s="9"/>
      <c r="T58" s="17" t="s">
        <v>25</v>
      </c>
      <c r="U58" s="21"/>
      <c r="V58" s="21"/>
      <c r="W58" s="9"/>
      <c r="X58" s="9"/>
    </row>
    <row r="59" spans="2:24" ht="12.75">
      <c r="B59" s="23" t="s">
        <v>29</v>
      </c>
      <c r="C59" s="21"/>
      <c r="D59" s="9"/>
      <c r="E59" s="9"/>
      <c r="F59" s="9"/>
      <c r="G59" s="9"/>
      <c r="H59" s="23" t="s">
        <v>29</v>
      </c>
      <c r="I59" s="21"/>
      <c r="K59" s="9"/>
      <c r="L59" s="9"/>
      <c r="M59" s="9"/>
      <c r="N59" s="23" t="s">
        <v>29</v>
      </c>
      <c r="O59" s="21"/>
      <c r="Q59" s="9"/>
      <c r="R59" s="9"/>
      <c r="S59" s="9"/>
      <c r="T59" s="23" t="s">
        <v>29</v>
      </c>
      <c r="U59" s="21"/>
      <c r="W59" s="9"/>
      <c r="X59" s="9"/>
    </row>
    <row r="60" spans="2:24" ht="24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2:24" ht="12.75">
      <c r="B61" s="139" t="s">
        <v>167</v>
      </c>
      <c r="C61" s="139"/>
      <c r="D61" s="139"/>
      <c r="E61" s="139"/>
      <c r="F61" s="139"/>
      <c r="G61" s="9"/>
      <c r="H61" s="139" t="s">
        <v>1</v>
      </c>
      <c r="I61" s="139"/>
      <c r="J61" s="139"/>
      <c r="K61" s="139"/>
      <c r="L61" s="139"/>
      <c r="M61" s="9"/>
      <c r="N61" s="139" t="s">
        <v>106</v>
      </c>
      <c r="O61" s="139"/>
      <c r="P61" s="139"/>
      <c r="Q61" s="139"/>
      <c r="R61" s="139"/>
      <c r="S61" s="9"/>
      <c r="T61" s="139" t="s">
        <v>85</v>
      </c>
      <c r="U61" s="139"/>
      <c r="V61" s="139"/>
      <c r="W61" s="139"/>
      <c r="X61" s="139"/>
    </row>
    <row r="62" spans="2:24" ht="12.75">
      <c r="B62" s="138">
        <v>42966</v>
      </c>
      <c r="C62" s="138"/>
      <c r="D62" s="138"/>
      <c r="E62" s="138"/>
      <c r="F62" s="138"/>
      <c r="G62" s="9"/>
      <c r="H62" s="138">
        <v>42973</v>
      </c>
      <c r="I62" s="138"/>
      <c r="J62" s="138"/>
      <c r="K62" s="138"/>
      <c r="L62" s="138"/>
      <c r="M62" s="9"/>
      <c r="N62" s="138">
        <v>42987</v>
      </c>
      <c r="O62" s="138"/>
      <c r="P62" s="138"/>
      <c r="Q62" s="138"/>
      <c r="R62" s="138"/>
      <c r="S62" s="9"/>
      <c r="T62" s="138">
        <v>42994</v>
      </c>
      <c r="U62" s="138"/>
      <c r="V62" s="138"/>
      <c r="W62" s="138"/>
      <c r="X62" s="138"/>
    </row>
    <row r="63" spans="2:24" ht="4.5" customHeight="1">
      <c r="B63" s="10"/>
      <c r="C63" s="10"/>
      <c r="D63" s="10"/>
      <c r="E63" s="10"/>
      <c r="F63" s="10"/>
      <c r="G63" s="9"/>
      <c r="H63" s="10"/>
      <c r="I63" s="10"/>
      <c r="J63" s="10"/>
      <c r="K63" s="10"/>
      <c r="L63" s="10"/>
      <c r="M63" s="9"/>
      <c r="N63" s="10"/>
      <c r="O63" s="10"/>
      <c r="P63" s="10"/>
      <c r="Q63" s="10"/>
      <c r="R63" s="10"/>
      <c r="S63" s="9"/>
      <c r="T63" s="10"/>
      <c r="U63" s="10"/>
      <c r="V63" s="10"/>
      <c r="W63" s="10"/>
      <c r="X63" s="10"/>
    </row>
    <row r="64" spans="2:24" ht="13.5" thickBot="1">
      <c r="B64" s="115" t="s">
        <v>4</v>
      </c>
      <c r="C64" s="11" t="s">
        <v>5</v>
      </c>
      <c r="D64" s="11" t="s">
        <v>49</v>
      </c>
      <c r="E64" s="11" t="s">
        <v>3</v>
      </c>
      <c r="F64" s="115" t="s">
        <v>2</v>
      </c>
      <c r="G64" s="9"/>
      <c r="H64" s="115" t="s">
        <v>4</v>
      </c>
      <c r="I64" s="11" t="s">
        <v>5</v>
      </c>
      <c r="J64" s="11" t="s">
        <v>49</v>
      </c>
      <c r="K64" s="11" t="s">
        <v>3</v>
      </c>
      <c r="L64" s="115" t="s">
        <v>2</v>
      </c>
      <c r="M64" s="9"/>
      <c r="N64" s="115" t="s">
        <v>4</v>
      </c>
      <c r="O64" s="11" t="s">
        <v>5</v>
      </c>
      <c r="P64" s="11" t="s">
        <v>49</v>
      </c>
      <c r="Q64" s="11" t="s">
        <v>3</v>
      </c>
      <c r="R64" s="115" t="s">
        <v>2</v>
      </c>
      <c r="S64" s="9"/>
      <c r="T64" s="115" t="s">
        <v>4</v>
      </c>
      <c r="U64" s="11" t="s">
        <v>5</v>
      </c>
      <c r="V64" s="11" t="s">
        <v>49</v>
      </c>
      <c r="W64" s="11" t="s">
        <v>3</v>
      </c>
      <c r="X64" s="115" t="s">
        <v>2</v>
      </c>
    </row>
    <row r="65" spans="2:24" ht="12.75">
      <c r="B65" s="129" t="s">
        <v>153</v>
      </c>
      <c r="C65" s="24" t="s">
        <v>90</v>
      </c>
      <c r="D65" s="77"/>
      <c r="E65" s="25" t="s">
        <v>90</v>
      </c>
      <c r="F65" s="26" t="s">
        <v>90</v>
      </c>
      <c r="G65" s="9"/>
      <c r="H65" s="129" t="s">
        <v>153</v>
      </c>
      <c r="I65" s="24" t="s">
        <v>90</v>
      </c>
      <c r="J65" s="77"/>
      <c r="K65" s="25" t="s">
        <v>90</v>
      </c>
      <c r="L65" s="26" t="s">
        <v>90</v>
      </c>
      <c r="M65" s="9"/>
      <c r="N65" s="129" t="s">
        <v>153</v>
      </c>
      <c r="O65" s="24" t="s">
        <v>90</v>
      </c>
      <c r="P65" s="77"/>
      <c r="Q65" s="25" t="s">
        <v>90</v>
      </c>
      <c r="R65" s="26" t="s">
        <v>90</v>
      </c>
      <c r="S65" s="9"/>
      <c r="T65" s="129" t="s">
        <v>153</v>
      </c>
      <c r="U65" s="24" t="s">
        <v>90</v>
      </c>
      <c r="V65" s="77"/>
      <c r="W65" s="25" t="s">
        <v>90</v>
      </c>
      <c r="X65" s="26" t="s">
        <v>90</v>
      </c>
    </row>
    <row r="66" spans="2:24" ht="12.75">
      <c r="B66" s="27" t="s">
        <v>154</v>
      </c>
      <c r="C66" s="12">
        <v>0</v>
      </c>
      <c r="D66" s="12"/>
      <c r="E66" s="13">
        <v>0</v>
      </c>
      <c r="F66" s="28">
        <f aca="true" t="shared" si="9" ref="F66:F72">C66*0.1+E66</f>
        <v>0</v>
      </c>
      <c r="G66" s="9"/>
      <c r="H66" s="27" t="s">
        <v>154</v>
      </c>
      <c r="I66" s="14" t="s">
        <v>90</v>
      </c>
      <c r="J66" s="14"/>
      <c r="K66" s="13" t="s">
        <v>90</v>
      </c>
      <c r="L66" s="28" t="s">
        <v>90</v>
      </c>
      <c r="M66" s="9"/>
      <c r="N66" s="27" t="s">
        <v>154</v>
      </c>
      <c r="O66" s="14" t="s">
        <v>90</v>
      </c>
      <c r="P66" s="14"/>
      <c r="Q66" s="13" t="s">
        <v>90</v>
      </c>
      <c r="R66" s="28" t="s">
        <v>90</v>
      </c>
      <c r="S66" s="9"/>
      <c r="T66" s="27" t="s">
        <v>154</v>
      </c>
      <c r="U66" s="12">
        <v>0</v>
      </c>
      <c r="V66" s="12"/>
      <c r="W66" s="13">
        <v>0</v>
      </c>
      <c r="X66" s="28">
        <f aca="true" t="shared" si="10" ref="X66:X79">U66*0.1+W66</f>
        <v>0</v>
      </c>
    </row>
    <row r="67" spans="2:24" ht="12.75">
      <c r="B67" s="116" t="s">
        <v>155</v>
      </c>
      <c r="C67" s="12">
        <v>1</v>
      </c>
      <c r="D67" s="12"/>
      <c r="E67" s="13">
        <v>0.99</v>
      </c>
      <c r="F67" s="28">
        <f t="shared" si="9"/>
        <v>1.09</v>
      </c>
      <c r="G67" s="9"/>
      <c r="H67" s="116" t="s">
        <v>155</v>
      </c>
      <c r="I67" s="12">
        <v>3</v>
      </c>
      <c r="J67" s="12"/>
      <c r="K67" s="13">
        <v>3.6</v>
      </c>
      <c r="L67" s="28">
        <f aca="true" t="shared" si="11" ref="L67:L72">I67*0.1+K67</f>
        <v>3.9000000000000004</v>
      </c>
      <c r="M67" s="9"/>
      <c r="N67" s="116" t="s">
        <v>155</v>
      </c>
      <c r="O67" s="12">
        <v>3</v>
      </c>
      <c r="P67" s="12">
        <v>3.16</v>
      </c>
      <c r="Q67" s="13">
        <v>5.05</v>
      </c>
      <c r="R67" s="28">
        <f aca="true" t="shared" si="12" ref="R67:R72">O67*0.1+Q67</f>
        <v>5.35</v>
      </c>
      <c r="S67" s="9"/>
      <c r="T67" s="116" t="s">
        <v>155</v>
      </c>
      <c r="U67" s="12">
        <v>2</v>
      </c>
      <c r="V67" s="12"/>
      <c r="W67" s="13">
        <v>3.05</v>
      </c>
      <c r="X67" s="28">
        <f t="shared" si="10"/>
        <v>3.25</v>
      </c>
    </row>
    <row r="68" spans="2:24" ht="12.75">
      <c r="B68" s="116" t="s">
        <v>156</v>
      </c>
      <c r="C68" s="12">
        <v>2</v>
      </c>
      <c r="D68" s="12"/>
      <c r="E68" s="13">
        <v>1.51</v>
      </c>
      <c r="F68" s="28">
        <f t="shared" si="9"/>
        <v>1.71</v>
      </c>
      <c r="G68" s="9"/>
      <c r="H68" s="116" t="s">
        <v>156</v>
      </c>
      <c r="I68" s="12">
        <v>0</v>
      </c>
      <c r="J68" s="12"/>
      <c r="K68" s="13">
        <v>0</v>
      </c>
      <c r="L68" s="28">
        <f t="shared" si="11"/>
        <v>0</v>
      </c>
      <c r="M68" s="9"/>
      <c r="N68" s="116" t="s">
        <v>156</v>
      </c>
      <c r="O68" s="12">
        <v>1</v>
      </c>
      <c r="P68" s="12"/>
      <c r="Q68" s="13">
        <v>1.25</v>
      </c>
      <c r="R68" s="28">
        <f t="shared" si="12"/>
        <v>1.35</v>
      </c>
      <c r="S68" s="9"/>
      <c r="T68" s="116" t="s">
        <v>156</v>
      </c>
      <c r="U68" s="12">
        <v>1</v>
      </c>
      <c r="V68" s="12"/>
      <c r="W68" s="13">
        <v>0.86</v>
      </c>
      <c r="X68" s="28">
        <f t="shared" si="10"/>
        <v>0.96</v>
      </c>
    </row>
    <row r="69" spans="2:24" ht="12.75">
      <c r="B69" s="116" t="s">
        <v>157</v>
      </c>
      <c r="C69" s="14">
        <v>1</v>
      </c>
      <c r="D69" s="14"/>
      <c r="E69" s="13">
        <v>0.72</v>
      </c>
      <c r="F69" s="28">
        <f t="shared" si="9"/>
        <v>0.82</v>
      </c>
      <c r="G69" s="9"/>
      <c r="H69" s="116" t="s">
        <v>157</v>
      </c>
      <c r="I69" s="14">
        <v>1</v>
      </c>
      <c r="J69" s="14"/>
      <c r="K69" s="13">
        <v>1.26</v>
      </c>
      <c r="L69" s="28">
        <f t="shared" si="11"/>
        <v>1.36</v>
      </c>
      <c r="M69" s="9"/>
      <c r="N69" s="116" t="s">
        <v>157</v>
      </c>
      <c r="O69" s="14">
        <v>0</v>
      </c>
      <c r="P69" s="14"/>
      <c r="Q69" s="13">
        <v>0</v>
      </c>
      <c r="R69" s="28">
        <f t="shared" si="12"/>
        <v>0</v>
      </c>
      <c r="S69" s="9"/>
      <c r="T69" s="116" t="s">
        <v>157</v>
      </c>
      <c r="U69" s="14">
        <v>0</v>
      </c>
      <c r="V69" s="14"/>
      <c r="W69" s="13">
        <v>0</v>
      </c>
      <c r="X69" s="28">
        <f t="shared" si="10"/>
        <v>0</v>
      </c>
    </row>
    <row r="70" spans="2:24" ht="12.75">
      <c r="B70" s="116" t="s">
        <v>158</v>
      </c>
      <c r="C70" s="14">
        <v>3</v>
      </c>
      <c r="D70" s="13">
        <v>1.6</v>
      </c>
      <c r="E70" s="13">
        <v>3.37</v>
      </c>
      <c r="F70" s="28">
        <f t="shared" si="9"/>
        <v>3.67</v>
      </c>
      <c r="G70" s="9"/>
      <c r="H70" s="116" t="s">
        <v>158</v>
      </c>
      <c r="I70" s="14">
        <v>0</v>
      </c>
      <c r="J70" s="14"/>
      <c r="K70" s="13">
        <v>0</v>
      </c>
      <c r="L70" s="28">
        <f t="shared" si="11"/>
        <v>0</v>
      </c>
      <c r="M70" s="9"/>
      <c r="N70" s="116" t="s">
        <v>158</v>
      </c>
      <c r="O70" s="14">
        <v>2</v>
      </c>
      <c r="P70" s="14"/>
      <c r="Q70" s="13">
        <v>2.26</v>
      </c>
      <c r="R70" s="28">
        <f t="shared" si="12"/>
        <v>2.46</v>
      </c>
      <c r="S70" s="9"/>
      <c r="T70" s="116" t="s">
        <v>158</v>
      </c>
      <c r="U70" s="14">
        <v>5</v>
      </c>
      <c r="V70" s="13">
        <v>3.04</v>
      </c>
      <c r="W70" s="13">
        <v>7.69</v>
      </c>
      <c r="X70" s="28">
        <f t="shared" si="10"/>
        <v>8.190000000000001</v>
      </c>
    </row>
    <row r="71" spans="2:24" ht="12.75">
      <c r="B71" s="116" t="s">
        <v>151</v>
      </c>
      <c r="C71" s="12">
        <v>0</v>
      </c>
      <c r="D71" s="12"/>
      <c r="E71" s="13">
        <v>0</v>
      </c>
      <c r="F71" s="28">
        <f t="shared" si="9"/>
        <v>0</v>
      </c>
      <c r="G71" s="9"/>
      <c r="H71" s="116" t="s">
        <v>151</v>
      </c>
      <c r="I71" s="14" t="s">
        <v>90</v>
      </c>
      <c r="J71" s="14"/>
      <c r="K71" s="13" t="s">
        <v>90</v>
      </c>
      <c r="L71" s="28" t="s">
        <v>90</v>
      </c>
      <c r="M71" s="9"/>
      <c r="N71" s="116" t="s">
        <v>151</v>
      </c>
      <c r="O71" s="14" t="s">
        <v>90</v>
      </c>
      <c r="P71" s="14"/>
      <c r="Q71" s="13" t="s">
        <v>90</v>
      </c>
      <c r="R71" s="28" t="s">
        <v>90</v>
      </c>
      <c r="S71" s="9"/>
      <c r="T71" s="116" t="s">
        <v>151</v>
      </c>
      <c r="U71" s="14" t="s">
        <v>90</v>
      </c>
      <c r="V71" s="14"/>
      <c r="W71" s="13" t="s">
        <v>90</v>
      </c>
      <c r="X71" s="28" t="s">
        <v>90</v>
      </c>
    </row>
    <row r="72" spans="2:24" ht="12.75">
      <c r="B72" s="116" t="s">
        <v>159</v>
      </c>
      <c r="C72" s="12">
        <v>1</v>
      </c>
      <c r="D72" s="12"/>
      <c r="E72" s="13">
        <v>0.73</v>
      </c>
      <c r="F72" s="28">
        <f t="shared" si="9"/>
        <v>0.83</v>
      </c>
      <c r="G72" s="9"/>
      <c r="H72" s="116" t="s">
        <v>159</v>
      </c>
      <c r="I72" s="12">
        <v>0</v>
      </c>
      <c r="J72" s="12"/>
      <c r="K72" s="13">
        <v>0</v>
      </c>
      <c r="L72" s="28">
        <f t="shared" si="11"/>
        <v>0</v>
      </c>
      <c r="M72" s="9"/>
      <c r="N72" s="116" t="s">
        <v>159</v>
      </c>
      <c r="O72" s="12">
        <v>0</v>
      </c>
      <c r="P72" s="12"/>
      <c r="Q72" s="13">
        <v>0</v>
      </c>
      <c r="R72" s="28">
        <f t="shared" si="12"/>
        <v>0</v>
      </c>
      <c r="S72" s="9"/>
      <c r="T72" s="116" t="s">
        <v>159</v>
      </c>
      <c r="U72" s="12">
        <v>1</v>
      </c>
      <c r="V72" s="12"/>
      <c r="W72" s="13">
        <v>1.32</v>
      </c>
      <c r="X72" s="28">
        <f t="shared" si="10"/>
        <v>1.4200000000000002</v>
      </c>
    </row>
    <row r="73" spans="2:24" ht="12.75">
      <c r="B73" s="116" t="s">
        <v>160</v>
      </c>
      <c r="C73" s="12">
        <v>1</v>
      </c>
      <c r="D73" s="42"/>
      <c r="E73" s="13">
        <v>1.17</v>
      </c>
      <c r="F73" s="28">
        <f>C73*0.1+E73</f>
        <v>1.27</v>
      </c>
      <c r="G73" s="9"/>
      <c r="H73" s="116" t="s">
        <v>160</v>
      </c>
      <c r="I73" s="12">
        <v>3</v>
      </c>
      <c r="J73" s="42"/>
      <c r="K73" s="13">
        <v>3.06</v>
      </c>
      <c r="L73" s="28">
        <f>I73*0.1+K73</f>
        <v>3.3600000000000003</v>
      </c>
      <c r="M73" s="9"/>
      <c r="N73" s="116" t="s">
        <v>160</v>
      </c>
      <c r="O73" s="12">
        <v>2</v>
      </c>
      <c r="P73" s="42"/>
      <c r="Q73" s="13">
        <v>2.72</v>
      </c>
      <c r="R73" s="28">
        <f>O73*0.1+Q73</f>
        <v>2.9200000000000004</v>
      </c>
      <c r="S73" s="9"/>
      <c r="T73" s="116" t="s">
        <v>160</v>
      </c>
      <c r="U73" s="12">
        <v>3</v>
      </c>
      <c r="V73" s="42">
        <v>2.62</v>
      </c>
      <c r="W73" s="13">
        <v>4.87</v>
      </c>
      <c r="X73" s="28">
        <f t="shared" si="10"/>
        <v>5.17</v>
      </c>
    </row>
    <row r="74" spans="2:24" ht="12.75">
      <c r="B74" s="116" t="s">
        <v>6</v>
      </c>
      <c r="C74" s="14" t="s">
        <v>90</v>
      </c>
      <c r="D74" s="14"/>
      <c r="E74" s="13" t="s">
        <v>90</v>
      </c>
      <c r="F74" s="28" t="s">
        <v>90</v>
      </c>
      <c r="G74" s="9"/>
      <c r="H74" s="116" t="s">
        <v>6</v>
      </c>
      <c r="I74" s="14">
        <v>2</v>
      </c>
      <c r="J74" s="13">
        <v>4.96</v>
      </c>
      <c r="K74" s="13">
        <v>5.78</v>
      </c>
      <c r="L74" s="28">
        <f>I74*0.1+K74</f>
        <v>5.98</v>
      </c>
      <c r="M74" s="9"/>
      <c r="N74" s="116" t="s">
        <v>6</v>
      </c>
      <c r="O74" s="14">
        <v>3</v>
      </c>
      <c r="P74" s="14"/>
      <c r="Q74" s="13">
        <v>3.64</v>
      </c>
      <c r="R74" s="28">
        <f>O74*0.1+Q74</f>
        <v>3.9400000000000004</v>
      </c>
      <c r="S74" s="9"/>
      <c r="T74" s="116" t="s">
        <v>6</v>
      </c>
      <c r="U74" s="14">
        <v>0</v>
      </c>
      <c r="V74" s="14"/>
      <c r="W74" s="13">
        <v>0</v>
      </c>
      <c r="X74" s="28">
        <f t="shared" si="10"/>
        <v>0</v>
      </c>
    </row>
    <row r="75" spans="2:24" ht="12.75">
      <c r="B75" s="116" t="s">
        <v>161</v>
      </c>
      <c r="C75" s="12">
        <v>0</v>
      </c>
      <c r="D75" s="12"/>
      <c r="E75" s="13">
        <v>0</v>
      </c>
      <c r="F75" s="28">
        <f aca="true" t="shared" si="13" ref="F75:F80">C75*0.1+E75</f>
        <v>0</v>
      </c>
      <c r="G75" s="9"/>
      <c r="H75" s="116" t="s">
        <v>161</v>
      </c>
      <c r="I75" s="12">
        <v>2</v>
      </c>
      <c r="J75" s="12"/>
      <c r="K75" s="13">
        <v>2.04</v>
      </c>
      <c r="L75" s="28">
        <f>I75*0.1+K75</f>
        <v>2.24</v>
      </c>
      <c r="M75" s="9"/>
      <c r="N75" s="116" t="s">
        <v>161</v>
      </c>
      <c r="O75" s="12">
        <v>2</v>
      </c>
      <c r="P75" s="12">
        <v>1.83</v>
      </c>
      <c r="Q75" s="13">
        <v>2.92</v>
      </c>
      <c r="R75" s="28">
        <f>O75*0.1+Q75</f>
        <v>3.12</v>
      </c>
      <c r="S75" s="9"/>
      <c r="T75" s="116" t="s">
        <v>161</v>
      </c>
      <c r="U75" s="12">
        <v>1</v>
      </c>
      <c r="V75" s="12"/>
      <c r="W75" s="13">
        <v>1.18</v>
      </c>
      <c r="X75" s="28">
        <f t="shared" si="10"/>
        <v>1.28</v>
      </c>
    </row>
    <row r="76" spans="2:24" ht="12.75">
      <c r="B76" s="116" t="s">
        <v>162</v>
      </c>
      <c r="C76" s="12">
        <v>2</v>
      </c>
      <c r="D76" s="12"/>
      <c r="E76" s="13">
        <v>1.48</v>
      </c>
      <c r="F76" s="28">
        <f t="shared" si="13"/>
        <v>1.68</v>
      </c>
      <c r="G76" s="9"/>
      <c r="H76" s="116" t="s">
        <v>162</v>
      </c>
      <c r="I76" s="12">
        <v>3</v>
      </c>
      <c r="J76" s="12"/>
      <c r="K76" s="13">
        <v>4.5</v>
      </c>
      <c r="L76" s="28">
        <f>I76*0.1+K76</f>
        <v>4.8</v>
      </c>
      <c r="M76" s="9"/>
      <c r="N76" s="116" t="s">
        <v>162</v>
      </c>
      <c r="O76" s="12">
        <v>1</v>
      </c>
      <c r="P76" s="13">
        <v>2.1</v>
      </c>
      <c r="Q76" s="13">
        <v>2.1</v>
      </c>
      <c r="R76" s="28">
        <f>O76*0.1+Q76</f>
        <v>2.2</v>
      </c>
      <c r="S76" s="9"/>
      <c r="T76" s="116" t="s">
        <v>162</v>
      </c>
      <c r="U76" s="12">
        <v>3</v>
      </c>
      <c r="V76" s="12">
        <v>2.73</v>
      </c>
      <c r="W76" s="13">
        <v>5.27</v>
      </c>
      <c r="X76" s="28">
        <f t="shared" si="10"/>
        <v>5.569999999999999</v>
      </c>
    </row>
    <row r="77" spans="2:24" ht="12.75">
      <c r="B77" s="116" t="s">
        <v>149</v>
      </c>
      <c r="C77" s="12">
        <v>0</v>
      </c>
      <c r="D77" s="12"/>
      <c r="E77" s="13">
        <v>0</v>
      </c>
      <c r="F77" s="28">
        <f t="shared" si="13"/>
        <v>0</v>
      </c>
      <c r="G77" s="9"/>
      <c r="H77" s="116" t="s">
        <v>149</v>
      </c>
      <c r="I77" s="14" t="s">
        <v>90</v>
      </c>
      <c r="J77" s="14"/>
      <c r="K77" s="13" t="s">
        <v>90</v>
      </c>
      <c r="L77" s="28" t="s">
        <v>90</v>
      </c>
      <c r="M77" s="9"/>
      <c r="N77" s="116" t="s">
        <v>149</v>
      </c>
      <c r="O77" s="14" t="s">
        <v>90</v>
      </c>
      <c r="P77" s="13"/>
      <c r="Q77" s="13" t="s">
        <v>90</v>
      </c>
      <c r="R77" s="28" t="s">
        <v>90</v>
      </c>
      <c r="S77" s="9"/>
      <c r="T77" s="116" t="s">
        <v>149</v>
      </c>
      <c r="U77" s="12">
        <v>3</v>
      </c>
      <c r="V77" s="12"/>
      <c r="W77" s="13">
        <v>5.14</v>
      </c>
      <c r="X77" s="28">
        <f t="shared" si="10"/>
        <v>5.4399999999999995</v>
      </c>
    </row>
    <row r="78" spans="2:24" ht="12.75">
      <c r="B78" s="116" t="s">
        <v>163</v>
      </c>
      <c r="C78" s="12">
        <v>2</v>
      </c>
      <c r="D78" s="12"/>
      <c r="E78" s="13">
        <v>1.72</v>
      </c>
      <c r="F78" s="28">
        <f t="shared" si="13"/>
        <v>1.92</v>
      </c>
      <c r="G78" s="9"/>
      <c r="H78" s="116" t="s">
        <v>163</v>
      </c>
      <c r="I78" s="12">
        <v>0</v>
      </c>
      <c r="J78" s="12"/>
      <c r="K78" s="13">
        <v>0</v>
      </c>
      <c r="L78" s="28">
        <v>0</v>
      </c>
      <c r="M78" s="9"/>
      <c r="N78" s="116" t="s">
        <v>163</v>
      </c>
      <c r="O78" s="12">
        <v>1</v>
      </c>
      <c r="P78" s="13"/>
      <c r="Q78" s="13">
        <v>1.1</v>
      </c>
      <c r="R78" s="28">
        <f>O78*0.1+Q78</f>
        <v>1.2000000000000002</v>
      </c>
      <c r="S78" s="9"/>
      <c r="T78" s="116" t="s">
        <v>163</v>
      </c>
      <c r="U78" s="12">
        <v>0</v>
      </c>
      <c r="V78" s="12"/>
      <c r="W78" s="13">
        <v>0</v>
      </c>
      <c r="X78" s="28">
        <f t="shared" si="10"/>
        <v>0</v>
      </c>
    </row>
    <row r="79" spans="2:24" ht="12.75">
      <c r="B79" s="116" t="s">
        <v>164</v>
      </c>
      <c r="C79" s="39">
        <v>1</v>
      </c>
      <c r="D79" s="39"/>
      <c r="E79" s="13">
        <v>0.83</v>
      </c>
      <c r="F79" s="28">
        <f t="shared" si="13"/>
        <v>0.9299999999999999</v>
      </c>
      <c r="G79" s="9"/>
      <c r="H79" s="116" t="s">
        <v>164</v>
      </c>
      <c r="I79" s="14" t="s">
        <v>90</v>
      </c>
      <c r="J79" s="14"/>
      <c r="K79" s="13" t="s">
        <v>90</v>
      </c>
      <c r="L79" s="28" t="s">
        <v>90</v>
      </c>
      <c r="M79" s="9"/>
      <c r="N79" s="116" t="s">
        <v>164</v>
      </c>
      <c r="O79" s="39">
        <v>0</v>
      </c>
      <c r="P79" s="40"/>
      <c r="Q79" s="13">
        <v>0</v>
      </c>
      <c r="R79" s="28">
        <f>O79*0.1+Q79</f>
        <v>0</v>
      </c>
      <c r="S79" s="9"/>
      <c r="T79" s="116" t="s">
        <v>164</v>
      </c>
      <c r="U79" s="39">
        <v>2</v>
      </c>
      <c r="V79" s="39"/>
      <c r="W79" s="13">
        <v>3.32</v>
      </c>
      <c r="X79" s="28">
        <f t="shared" si="10"/>
        <v>3.52</v>
      </c>
    </row>
    <row r="80" spans="2:24" ht="12.75">
      <c r="B80" s="116" t="s">
        <v>60</v>
      </c>
      <c r="C80" s="14">
        <v>2</v>
      </c>
      <c r="D80" s="13">
        <v>1.55</v>
      </c>
      <c r="E80" s="13">
        <v>2.47</v>
      </c>
      <c r="F80" s="28">
        <f t="shared" si="13"/>
        <v>2.6700000000000004</v>
      </c>
      <c r="G80" s="9"/>
      <c r="H80" s="116" t="s">
        <v>60</v>
      </c>
      <c r="I80" s="14">
        <v>1</v>
      </c>
      <c r="J80" s="14"/>
      <c r="K80" s="13">
        <v>2.25</v>
      </c>
      <c r="L80" s="28">
        <f>I80*0.1+K80</f>
        <v>2.35</v>
      </c>
      <c r="M80" s="9"/>
      <c r="N80" s="116" t="s">
        <v>60</v>
      </c>
      <c r="O80" s="14">
        <v>4</v>
      </c>
      <c r="P80" s="13">
        <v>2.17</v>
      </c>
      <c r="Q80" s="13">
        <v>6.77</v>
      </c>
      <c r="R80" s="28">
        <f>O80*0.1+Q80</f>
        <v>7.17</v>
      </c>
      <c r="S80" s="9"/>
      <c r="T80" s="116" t="s">
        <v>60</v>
      </c>
      <c r="U80" s="12">
        <v>2</v>
      </c>
      <c r="V80" s="14"/>
      <c r="W80" s="13">
        <v>4.06</v>
      </c>
      <c r="X80" s="28">
        <v>3.96</v>
      </c>
    </row>
    <row r="81" spans="2:24" ht="12.75">
      <c r="B81" s="116" t="s">
        <v>165</v>
      </c>
      <c r="C81" s="14" t="s">
        <v>90</v>
      </c>
      <c r="D81" s="14"/>
      <c r="E81" s="13" t="s">
        <v>90</v>
      </c>
      <c r="F81" s="28" t="s">
        <v>90</v>
      </c>
      <c r="G81" s="9"/>
      <c r="H81" s="116" t="s">
        <v>165</v>
      </c>
      <c r="I81" s="14" t="s">
        <v>90</v>
      </c>
      <c r="J81" s="14"/>
      <c r="K81" s="13" t="s">
        <v>90</v>
      </c>
      <c r="L81" s="28" t="s">
        <v>90</v>
      </c>
      <c r="M81" s="9"/>
      <c r="N81" s="116" t="s">
        <v>165</v>
      </c>
      <c r="O81" s="14" t="s">
        <v>90</v>
      </c>
      <c r="P81" s="14"/>
      <c r="Q81" s="13" t="s">
        <v>90</v>
      </c>
      <c r="R81" s="28" t="s">
        <v>90</v>
      </c>
      <c r="S81" s="9"/>
      <c r="T81" s="116" t="s">
        <v>165</v>
      </c>
      <c r="U81" s="14" t="s">
        <v>90</v>
      </c>
      <c r="V81" s="14"/>
      <c r="W81" s="13" t="s">
        <v>90</v>
      </c>
      <c r="X81" s="28" t="s">
        <v>90</v>
      </c>
    </row>
    <row r="82" spans="2:24" ht="12.75">
      <c r="B82" s="76"/>
      <c r="C82" s="54"/>
      <c r="D82" s="54"/>
      <c r="E82" s="55"/>
      <c r="F82" s="28">
        <f>C82*0.1+E82</f>
        <v>0</v>
      </c>
      <c r="G82" s="9"/>
      <c r="H82" s="76"/>
      <c r="I82" s="54"/>
      <c r="J82" s="54"/>
      <c r="K82" s="55"/>
      <c r="L82" s="28">
        <f>I82*0.1+K82</f>
        <v>0</v>
      </c>
      <c r="M82" s="9"/>
      <c r="N82" s="76"/>
      <c r="O82" s="54"/>
      <c r="P82" s="54"/>
      <c r="Q82" s="55"/>
      <c r="R82" s="41">
        <v>0</v>
      </c>
      <c r="S82" s="9"/>
      <c r="T82" s="76"/>
      <c r="U82" s="39"/>
      <c r="V82" s="39"/>
      <c r="W82" s="40"/>
      <c r="X82" s="41">
        <v>0</v>
      </c>
    </row>
    <row r="83" spans="2:24" ht="12.75">
      <c r="B83" s="76"/>
      <c r="C83" s="39"/>
      <c r="D83" s="39"/>
      <c r="E83" s="40"/>
      <c r="F83" s="53">
        <f>C83*0.1+E83</f>
        <v>0</v>
      </c>
      <c r="G83" s="9"/>
      <c r="H83" s="76"/>
      <c r="I83" s="39"/>
      <c r="J83" s="39"/>
      <c r="K83" s="40"/>
      <c r="L83" s="53">
        <f>I83*0.1+K83</f>
        <v>0</v>
      </c>
      <c r="M83" s="9"/>
      <c r="N83" s="76"/>
      <c r="O83" s="39"/>
      <c r="P83" s="39"/>
      <c r="Q83" s="40"/>
      <c r="R83" s="41">
        <v>0</v>
      </c>
      <c r="S83" s="9"/>
      <c r="T83" s="76"/>
      <c r="U83" s="39"/>
      <c r="V83" s="39"/>
      <c r="W83" s="40"/>
      <c r="X83" s="41">
        <v>0</v>
      </c>
    </row>
    <row r="84" spans="2:24" ht="13.5" thickBot="1">
      <c r="B84" s="29"/>
      <c r="C84" s="30"/>
      <c r="D84" s="30"/>
      <c r="E84" s="31"/>
      <c r="F84" s="32">
        <f>C84*0.1+E84</f>
        <v>0</v>
      </c>
      <c r="G84" s="9"/>
      <c r="H84" s="29"/>
      <c r="I84" s="30"/>
      <c r="J84" s="30"/>
      <c r="K84" s="31"/>
      <c r="L84" s="32">
        <f>I84*0.1+K84</f>
        <v>0</v>
      </c>
      <c r="M84" s="9"/>
      <c r="N84" s="29"/>
      <c r="O84" s="30"/>
      <c r="P84" s="30"/>
      <c r="Q84" s="31"/>
      <c r="R84" s="32">
        <f>O84*0.1+Q84</f>
        <v>0</v>
      </c>
      <c r="S84" s="9"/>
      <c r="T84" s="29"/>
      <c r="U84" s="30"/>
      <c r="V84" s="30"/>
      <c r="W84" s="31"/>
      <c r="X84" s="32">
        <f>U84*0.1+W84</f>
        <v>0</v>
      </c>
    </row>
    <row r="85" spans="2:24" ht="12.75">
      <c r="B85" s="15"/>
      <c r="C85" s="16">
        <f>SUM(C65:C84)</f>
        <v>16</v>
      </c>
      <c r="D85" s="16"/>
      <c r="E85" s="18">
        <f>SUM(E65:E84)</f>
        <v>14.990000000000002</v>
      </c>
      <c r="F85" s="18"/>
      <c r="G85" s="9"/>
      <c r="H85" s="15"/>
      <c r="I85" s="16">
        <f>SUM(I65:I84)</f>
        <v>15</v>
      </c>
      <c r="J85" s="16"/>
      <c r="K85" s="18">
        <f>SUM(K65:K84)</f>
        <v>22.49</v>
      </c>
      <c r="L85" s="18"/>
      <c r="M85" s="9"/>
      <c r="N85" s="15"/>
      <c r="O85" s="16">
        <f>SUM(O65:O84)</f>
        <v>19</v>
      </c>
      <c r="P85" s="16"/>
      <c r="Q85" s="18">
        <f>SUM(Q65:Q84)</f>
        <v>27.810000000000002</v>
      </c>
      <c r="R85" s="18"/>
      <c r="S85" s="9"/>
      <c r="T85" s="15"/>
      <c r="U85" s="16">
        <f>SUM(U65:U84)</f>
        <v>23</v>
      </c>
      <c r="V85" s="16"/>
      <c r="W85" s="18">
        <f>SUM(W65:W84)</f>
        <v>36.76</v>
      </c>
      <c r="X85" s="18"/>
    </row>
    <row r="86" spans="2:24" ht="12.75">
      <c r="B86" s="17" t="s">
        <v>26</v>
      </c>
      <c r="C86" s="20">
        <f>E85/C85</f>
        <v>0.9368750000000001</v>
      </c>
      <c r="D86" s="20"/>
      <c r="E86" s="18"/>
      <c r="F86" s="18"/>
      <c r="G86" s="9"/>
      <c r="H86" s="17" t="s">
        <v>26</v>
      </c>
      <c r="I86" s="20">
        <f>K85/I85</f>
        <v>1.4993333333333332</v>
      </c>
      <c r="J86" s="20"/>
      <c r="K86" s="18"/>
      <c r="L86" s="18"/>
      <c r="M86" s="9"/>
      <c r="N86" s="17" t="s">
        <v>26</v>
      </c>
      <c r="O86" s="20">
        <f>Q85/O85</f>
        <v>1.463684210526316</v>
      </c>
      <c r="P86" s="20"/>
      <c r="Q86" s="18"/>
      <c r="R86" s="18"/>
      <c r="S86" s="9"/>
      <c r="T86" s="17" t="s">
        <v>26</v>
      </c>
      <c r="U86" s="20">
        <f>W85/U85</f>
        <v>1.5982608695652174</v>
      </c>
      <c r="V86" s="20"/>
      <c r="W86" s="18"/>
      <c r="X86" s="18"/>
    </row>
    <row r="87" spans="2:24" ht="12.75">
      <c r="B87" s="17" t="s">
        <v>25</v>
      </c>
      <c r="C87" s="19"/>
      <c r="D87" s="19"/>
      <c r="E87" s="9"/>
      <c r="F87" s="9"/>
      <c r="G87" s="9"/>
      <c r="H87" s="17" t="s">
        <v>25</v>
      </c>
      <c r="I87" s="21"/>
      <c r="J87" s="19"/>
      <c r="K87" s="9"/>
      <c r="L87" s="9"/>
      <c r="M87" s="9"/>
      <c r="N87" s="17" t="s">
        <v>25</v>
      </c>
      <c r="O87" s="19"/>
      <c r="P87" s="19"/>
      <c r="Q87" s="9"/>
      <c r="R87" s="9"/>
      <c r="S87" s="9"/>
      <c r="T87" s="17" t="s">
        <v>25</v>
      </c>
      <c r="U87" s="19"/>
      <c r="V87" s="19"/>
      <c r="W87" s="9"/>
      <c r="X87" s="9"/>
    </row>
    <row r="88" spans="2:24" ht="12.75">
      <c r="B88" s="23" t="s">
        <v>29</v>
      </c>
      <c r="C88" s="21"/>
      <c r="D88" s="21"/>
      <c r="E88" s="9"/>
      <c r="F88" s="9"/>
      <c r="G88" s="9"/>
      <c r="H88" s="23" t="s">
        <v>29</v>
      </c>
      <c r="I88" s="21"/>
      <c r="J88" s="9"/>
      <c r="K88" s="9"/>
      <c r="L88" s="9"/>
      <c r="M88" s="9"/>
      <c r="N88" s="23" t="s">
        <v>29</v>
      </c>
      <c r="O88" s="21"/>
      <c r="Q88" s="9"/>
      <c r="R88" s="9"/>
      <c r="S88" s="9"/>
      <c r="T88" s="23" t="s">
        <v>29</v>
      </c>
      <c r="U88" s="21"/>
      <c r="W88" s="9"/>
      <c r="X88" s="9"/>
    </row>
    <row r="89" spans="2:24" ht="12.75">
      <c r="B89" s="17"/>
      <c r="C89" s="21"/>
      <c r="D89" s="2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 ht="24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 ht="12.75">
      <c r="B91" s="137"/>
      <c r="C91" s="137"/>
      <c r="D91" s="137"/>
      <c r="E91" s="137"/>
      <c r="F91" s="137"/>
      <c r="G91" s="9"/>
      <c r="H91" s="139" t="s">
        <v>86</v>
      </c>
      <c r="I91" s="139"/>
      <c r="J91" s="139"/>
      <c r="K91" s="139"/>
      <c r="L91" s="139"/>
      <c r="M91" s="9"/>
      <c r="N91" s="137"/>
      <c r="O91" s="137"/>
      <c r="P91" s="137"/>
      <c r="Q91" s="137"/>
      <c r="R91" s="137"/>
      <c r="S91" s="9"/>
      <c r="T91" s="137"/>
      <c r="U91" s="137"/>
      <c r="V91" s="137"/>
      <c r="W91" s="137"/>
      <c r="X91" s="137"/>
    </row>
    <row r="92" spans="2:24" ht="12.75">
      <c r="B92" s="138"/>
      <c r="C92" s="138"/>
      <c r="D92" s="138"/>
      <c r="E92" s="138"/>
      <c r="F92" s="138"/>
      <c r="G92" s="9"/>
      <c r="H92" s="138">
        <v>43008</v>
      </c>
      <c r="I92" s="138"/>
      <c r="J92" s="138"/>
      <c r="K92" s="138"/>
      <c r="L92" s="138"/>
      <c r="M92" s="9"/>
      <c r="N92" s="138"/>
      <c r="O92" s="138"/>
      <c r="P92" s="138"/>
      <c r="Q92" s="138"/>
      <c r="R92" s="138"/>
      <c r="S92" s="9"/>
      <c r="T92" s="138"/>
      <c r="U92" s="138"/>
      <c r="V92" s="138"/>
      <c r="W92" s="138"/>
      <c r="X92" s="138"/>
    </row>
    <row r="93" spans="2:24" ht="4.5" customHeight="1">
      <c r="B93" s="10"/>
      <c r="C93" s="10"/>
      <c r="D93" s="10"/>
      <c r="E93" s="10"/>
      <c r="F93" s="10"/>
      <c r="G93" s="9"/>
      <c r="H93" s="10"/>
      <c r="I93" s="10"/>
      <c r="J93" s="10"/>
      <c r="K93" s="10"/>
      <c r="L93" s="10"/>
      <c r="M93" s="9"/>
      <c r="N93" s="10"/>
      <c r="O93" s="10"/>
      <c r="P93" s="10"/>
      <c r="Q93" s="10"/>
      <c r="R93" s="10"/>
      <c r="S93" s="9"/>
      <c r="T93" s="10"/>
      <c r="U93" s="10"/>
      <c r="V93" s="10"/>
      <c r="W93" s="10"/>
      <c r="X93" s="10"/>
    </row>
    <row r="94" spans="2:24" ht="13.5" thickBot="1">
      <c r="B94" s="16"/>
      <c r="C94" s="16"/>
      <c r="D94" s="16"/>
      <c r="E94" s="16"/>
      <c r="F94" s="16"/>
      <c r="H94" s="115" t="s">
        <v>4</v>
      </c>
      <c r="I94" s="11" t="s">
        <v>5</v>
      </c>
      <c r="J94" s="11" t="s">
        <v>49</v>
      </c>
      <c r="K94" s="11" t="s">
        <v>3</v>
      </c>
      <c r="L94" s="115" t="s">
        <v>2</v>
      </c>
      <c r="N94" s="16"/>
      <c r="O94" s="16"/>
      <c r="P94" s="16"/>
      <c r="Q94" s="16"/>
      <c r="R94" s="16"/>
      <c r="T94" s="16"/>
      <c r="U94" s="16"/>
      <c r="V94" s="16"/>
      <c r="W94" s="16"/>
      <c r="X94" s="16"/>
    </row>
    <row r="95" spans="2:24" ht="12.75">
      <c r="B95" s="15"/>
      <c r="C95" s="16"/>
      <c r="D95" s="16"/>
      <c r="E95" s="18"/>
      <c r="F95" s="18"/>
      <c r="H95" s="129" t="s">
        <v>155</v>
      </c>
      <c r="I95" s="24"/>
      <c r="J95" s="24"/>
      <c r="K95" s="25"/>
      <c r="L95" s="28">
        <f>SUM(K95*1)</f>
        <v>0</v>
      </c>
      <c r="N95" s="15"/>
      <c r="O95" s="16"/>
      <c r="P95" s="16"/>
      <c r="Q95" s="18"/>
      <c r="R95" s="18"/>
      <c r="T95" s="15"/>
      <c r="U95" s="16"/>
      <c r="V95" s="16"/>
      <c r="W95" s="18"/>
      <c r="X95" s="18"/>
    </row>
    <row r="96" spans="2:24" ht="12.75">
      <c r="B96" s="15"/>
      <c r="C96" s="16"/>
      <c r="D96" s="16"/>
      <c r="E96" s="18"/>
      <c r="F96" s="18"/>
      <c r="H96" s="116" t="s">
        <v>156</v>
      </c>
      <c r="I96" s="42"/>
      <c r="J96" s="42"/>
      <c r="K96" s="43"/>
      <c r="L96" s="28">
        <f aca="true" t="shared" si="14" ref="L96:L102">SUM(K96*1)</f>
        <v>0</v>
      </c>
      <c r="N96" s="15"/>
      <c r="O96" s="16"/>
      <c r="P96" s="16"/>
      <c r="Q96" s="18"/>
      <c r="R96" s="18"/>
      <c r="T96" s="15"/>
      <c r="U96" s="16"/>
      <c r="V96" s="16"/>
      <c r="W96" s="18"/>
      <c r="X96" s="18"/>
    </row>
    <row r="97" spans="2:24" ht="12.75">
      <c r="B97" s="15"/>
      <c r="C97" s="16"/>
      <c r="D97" s="16"/>
      <c r="E97" s="18"/>
      <c r="F97" s="18"/>
      <c r="H97" s="116" t="s">
        <v>158</v>
      </c>
      <c r="I97" s="12"/>
      <c r="J97" s="12"/>
      <c r="K97" s="13"/>
      <c r="L97" s="28">
        <f t="shared" si="14"/>
        <v>0</v>
      </c>
      <c r="N97" s="15"/>
      <c r="O97" s="16"/>
      <c r="P97" s="16"/>
      <c r="Q97" s="18"/>
      <c r="R97" s="18"/>
      <c r="T97" s="15"/>
      <c r="U97" s="16"/>
      <c r="V97" s="16"/>
      <c r="W97" s="18"/>
      <c r="X97" s="18"/>
    </row>
    <row r="98" spans="2:24" ht="12.75">
      <c r="B98" s="15"/>
      <c r="C98" s="85"/>
      <c r="D98" s="85"/>
      <c r="E98" s="18"/>
      <c r="F98" s="18"/>
      <c r="H98" s="116" t="s">
        <v>160</v>
      </c>
      <c r="I98" s="14"/>
      <c r="J98" s="14"/>
      <c r="K98" s="13"/>
      <c r="L98" s="28">
        <f t="shared" si="14"/>
        <v>0</v>
      </c>
      <c r="N98" s="15"/>
      <c r="O98" s="85"/>
      <c r="P98" s="85"/>
      <c r="Q98" s="18"/>
      <c r="R98" s="18"/>
      <c r="T98" s="15"/>
      <c r="U98" s="85"/>
      <c r="V98" s="85"/>
      <c r="W98" s="18"/>
      <c r="X98" s="18"/>
    </row>
    <row r="99" spans="2:24" ht="12.75">
      <c r="B99" s="15"/>
      <c r="C99" s="16"/>
      <c r="D99" s="85"/>
      <c r="E99" s="18"/>
      <c r="F99" s="18"/>
      <c r="H99" s="116" t="s">
        <v>6</v>
      </c>
      <c r="I99" s="12"/>
      <c r="J99" s="14"/>
      <c r="K99" s="13"/>
      <c r="L99" s="28">
        <f t="shared" si="14"/>
        <v>0</v>
      </c>
      <c r="N99" s="15"/>
      <c r="O99" s="16"/>
      <c r="P99" s="85"/>
      <c r="Q99" s="18"/>
      <c r="R99" s="18"/>
      <c r="T99" s="15"/>
      <c r="U99" s="16"/>
      <c r="V99" s="85"/>
      <c r="W99" s="18"/>
      <c r="X99" s="18"/>
    </row>
    <row r="100" spans="2:24" ht="12.75">
      <c r="B100" s="15"/>
      <c r="C100" s="16"/>
      <c r="D100" s="16"/>
      <c r="E100" s="18"/>
      <c r="F100" s="18"/>
      <c r="H100" s="116" t="s">
        <v>161</v>
      </c>
      <c r="I100" s="12"/>
      <c r="J100" s="12"/>
      <c r="K100" s="13"/>
      <c r="L100" s="28">
        <f t="shared" si="14"/>
        <v>0</v>
      </c>
      <c r="N100" s="15"/>
      <c r="O100" s="16"/>
      <c r="P100" s="16"/>
      <c r="Q100" s="18"/>
      <c r="R100" s="18"/>
      <c r="T100" s="15"/>
      <c r="U100" s="16"/>
      <c r="V100" s="16"/>
      <c r="W100" s="18"/>
      <c r="X100" s="18"/>
    </row>
    <row r="101" spans="2:24" ht="12.75">
      <c r="B101" s="15"/>
      <c r="C101" s="16"/>
      <c r="D101" s="16"/>
      <c r="E101" s="18"/>
      <c r="F101" s="18"/>
      <c r="H101" s="116" t="s">
        <v>162</v>
      </c>
      <c r="I101" s="12"/>
      <c r="J101" s="12"/>
      <c r="K101" s="13"/>
      <c r="L101" s="28">
        <f t="shared" si="14"/>
        <v>0</v>
      </c>
      <c r="N101" s="15"/>
      <c r="O101" s="16"/>
      <c r="P101" s="16"/>
      <c r="Q101" s="18"/>
      <c r="R101" s="18"/>
      <c r="T101" s="15"/>
      <c r="U101" s="16"/>
      <c r="V101" s="16"/>
      <c r="W101" s="18"/>
      <c r="X101" s="18"/>
    </row>
    <row r="102" spans="2:24" ht="12.75">
      <c r="B102" s="15"/>
      <c r="C102" s="16"/>
      <c r="D102" s="16"/>
      <c r="E102" s="18"/>
      <c r="F102" s="18"/>
      <c r="H102" s="116" t="s">
        <v>60</v>
      </c>
      <c r="I102" s="12"/>
      <c r="J102" s="12"/>
      <c r="K102" s="13"/>
      <c r="L102" s="28">
        <f t="shared" si="14"/>
        <v>0</v>
      </c>
      <c r="N102" s="15"/>
      <c r="O102" s="16"/>
      <c r="P102" s="16"/>
      <c r="Q102" s="18"/>
      <c r="R102" s="18"/>
      <c r="T102" s="15"/>
      <c r="U102" s="16"/>
      <c r="V102" s="16"/>
      <c r="W102" s="18"/>
      <c r="X102" s="18"/>
    </row>
    <row r="103" spans="2:24" ht="12.75">
      <c r="B103" s="15"/>
      <c r="C103" s="16"/>
      <c r="D103" s="16"/>
      <c r="E103" s="18"/>
      <c r="F103" s="18"/>
      <c r="H103" s="27"/>
      <c r="I103" s="12"/>
      <c r="J103" s="12"/>
      <c r="K103" s="13"/>
      <c r="L103" s="28">
        <f>I103*0.1+K103</f>
        <v>0</v>
      </c>
      <c r="N103" s="15"/>
      <c r="O103" s="16"/>
      <c r="P103" s="16"/>
      <c r="Q103" s="18"/>
      <c r="R103" s="18"/>
      <c r="T103" s="15"/>
      <c r="U103" s="16"/>
      <c r="V103" s="16"/>
      <c r="W103" s="18"/>
      <c r="X103" s="18"/>
    </row>
    <row r="104" spans="2:24" ht="12.75">
      <c r="B104" s="15"/>
      <c r="C104" s="16"/>
      <c r="D104" s="16"/>
      <c r="E104" s="18"/>
      <c r="F104" s="18"/>
      <c r="H104" s="27"/>
      <c r="I104" s="12"/>
      <c r="J104" s="12"/>
      <c r="K104" s="13"/>
      <c r="L104" s="28">
        <v>0</v>
      </c>
      <c r="N104" s="15"/>
      <c r="O104" s="16"/>
      <c r="P104" s="16"/>
      <c r="Q104" s="18"/>
      <c r="R104" s="18"/>
      <c r="T104" s="15"/>
      <c r="U104" s="16"/>
      <c r="V104" s="16"/>
      <c r="W104" s="18"/>
      <c r="X104" s="18"/>
    </row>
    <row r="105" spans="2:24" ht="12.75">
      <c r="B105" s="15"/>
      <c r="C105" s="16"/>
      <c r="D105" s="22"/>
      <c r="E105" s="18"/>
      <c r="F105" s="18"/>
      <c r="H105" s="27"/>
      <c r="I105" s="12"/>
      <c r="J105" s="42"/>
      <c r="K105" s="13"/>
      <c r="L105" s="28">
        <f>I105*0.1+K105</f>
        <v>0</v>
      </c>
      <c r="N105" s="15"/>
      <c r="O105" s="16"/>
      <c r="P105" s="22"/>
      <c r="Q105" s="18"/>
      <c r="R105" s="18"/>
      <c r="T105" s="15"/>
      <c r="U105" s="16"/>
      <c r="V105" s="22"/>
      <c r="W105" s="18"/>
      <c r="X105" s="18"/>
    </row>
    <row r="106" spans="2:24" ht="12.75">
      <c r="B106" s="15"/>
      <c r="C106" s="16"/>
      <c r="D106" s="16"/>
      <c r="E106" s="18"/>
      <c r="F106" s="18"/>
      <c r="H106" s="27"/>
      <c r="I106" s="12"/>
      <c r="J106" s="12"/>
      <c r="K106" s="13"/>
      <c r="L106" s="28">
        <v>0</v>
      </c>
      <c r="N106" s="15"/>
      <c r="O106" s="16"/>
      <c r="P106" s="16"/>
      <c r="Q106" s="18"/>
      <c r="R106" s="18"/>
      <c r="T106" s="15"/>
      <c r="U106" s="16"/>
      <c r="V106" s="16"/>
      <c r="W106" s="18"/>
      <c r="X106" s="18"/>
    </row>
    <row r="107" spans="2:24" ht="12.75">
      <c r="B107" s="86"/>
      <c r="C107" s="16"/>
      <c r="D107" s="16"/>
      <c r="E107" s="18"/>
      <c r="F107" s="18"/>
      <c r="H107" s="45"/>
      <c r="I107" s="12"/>
      <c r="J107" s="12"/>
      <c r="K107" s="13"/>
      <c r="L107" s="28">
        <v>0</v>
      </c>
      <c r="N107" s="86"/>
      <c r="O107" s="16"/>
      <c r="P107" s="16"/>
      <c r="Q107" s="18"/>
      <c r="R107" s="18"/>
      <c r="T107" s="86"/>
      <c r="U107" s="16"/>
      <c r="V107" s="16"/>
      <c r="W107" s="18"/>
      <c r="X107" s="18"/>
    </row>
    <row r="108" spans="2:24" ht="12.75">
      <c r="B108" s="15"/>
      <c r="C108" s="16"/>
      <c r="D108" s="16"/>
      <c r="E108" s="18"/>
      <c r="F108" s="18"/>
      <c r="H108" s="27"/>
      <c r="I108" s="39"/>
      <c r="J108" s="39"/>
      <c r="K108" s="40"/>
      <c r="L108" s="28">
        <f>I108*0.1+K108</f>
        <v>0</v>
      </c>
      <c r="N108" s="15"/>
      <c r="O108" s="16"/>
      <c r="P108" s="16"/>
      <c r="Q108" s="18"/>
      <c r="R108" s="18"/>
      <c r="T108" s="15"/>
      <c r="U108" s="16"/>
      <c r="V108" s="16"/>
      <c r="W108" s="18"/>
      <c r="X108" s="18"/>
    </row>
    <row r="109" spans="2:24" ht="12.75">
      <c r="B109" s="15"/>
      <c r="C109" s="16"/>
      <c r="D109" s="16"/>
      <c r="E109" s="18"/>
      <c r="F109" s="18"/>
      <c r="H109" s="27"/>
      <c r="I109" s="12"/>
      <c r="J109" s="39"/>
      <c r="K109" s="40"/>
      <c r="L109" s="28">
        <v>0</v>
      </c>
      <c r="N109" s="15"/>
      <c r="O109" s="16"/>
      <c r="P109" s="16"/>
      <c r="Q109" s="18"/>
      <c r="R109" s="18"/>
      <c r="T109" s="15"/>
      <c r="U109" s="16"/>
      <c r="V109" s="16"/>
      <c r="W109" s="18"/>
      <c r="X109" s="18"/>
    </row>
    <row r="110" spans="2:24" ht="12.75">
      <c r="B110" s="15"/>
      <c r="C110" s="16"/>
      <c r="D110" s="16"/>
      <c r="E110" s="18"/>
      <c r="F110" s="18"/>
      <c r="H110" s="27"/>
      <c r="I110" s="12"/>
      <c r="J110" s="39"/>
      <c r="K110" s="40"/>
      <c r="L110" s="28">
        <v>0</v>
      </c>
      <c r="N110" s="15"/>
      <c r="O110" s="16"/>
      <c r="P110" s="16"/>
      <c r="Q110" s="18"/>
      <c r="R110" s="18"/>
      <c r="T110" s="15"/>
      <c r="U110" s="16"/>
      <c r="V110" s="16"/>
      <c r="W110" s="18"/>
      <c r="X110" s="18"/>
    </row>
    <row r="111" spans="2:24" ht="12.75">
      <c r="B111" s="15"/>
      <c r="C111" s="16"/>
      <c r="D111" s="16"/>
      <c r="E111" s="18"/>
      <c r="F111" s="18"/>
      <c r="H111" s="27"/>
      <c r="I111" s="12"/>
      <c r="J111" s="39"/>
      <c r="K111" s="40"/>
      <c r="L111" s="28">
        <v>0</v>
      </c>
      <c r="N111" s="15"/>
      <c r="O111" s="16"/>
      <c r="P111" s="16"/>
      <c r="Q111" s="18"/>
      <c r="R111" s="18"/>
      <c r="T111" s="15"/>
      <c r="U111" s="16"/>
      <c r="V111" s="16"/>
      <c r="W111" s="18"/>
      <c r="X111" s="18"/>
    </row>
    <row r="112" spans="2:24" ht="12.75">
      <c r="B112" s="15"/>
      <c r="C112" s="16"/>
      <c r="D112" s="16"/>
      <c r="E112" s="18"/>
      <c r="F112" s="18"/>
      <c r="H112" s="76"/>
      <c r="I112" s="39"/>
      <c r="J112" s="39"/>
      <c r="K112" s="40"/>
      <c r="L112" s="28">
        <v>0</v>
      </c>
      <c r="N112" s="15"/>
      <c r="O112" s="16"/>
      <c r="P112" s="16"/>
      <c r="Q112" s="18"/>
      <c r="R112" s="18"/>
      <c r="T112" s="15"/>
      <c r="U112" s="16"/>
      <c r="V112" s="16"/>
      <c r="W112" s="18"/>
      <c r="X112" s="18"/>
    </row>
    <row r="113" spans="2:24" ht="12.75">
      <c r="B113" s="15"/>
      <c r="C113" s="16"/>
      <c r="D113" s="16"/>
      <c r="E113" s="18"/>
      <c r="F113" s="18"/>
      <c r="H113" s="76"/>
      <c r="I113" s="39"/>
      <c r="J113" s="39"/>
      <c r="K113" s="40"/>
      <c r="L113" s="28">
        <v>0</v>
      </c>
      <c r="N113" s="15"/>
      <c r="O113" s="16"/>
      <c r="P113" s="16"/>
      <c r="Q113" s="18"/>
      <c r="R113" s="18"/>
      <c r="T113" s="15"/>
      <c r="U113" s="16"/>
      <c r="V113" s="16"/>
      <c r="W113" s="18"/>
      <c r="X113" s="18"/>
    </row>
    <row r="114" spans="2:24" ht="13.5" thickBot="1">
      <c r="B114" s="15"/>
      <c r="C114" s="16"/>
      <c r="D114" s="16"/>
      <c r="E114" s="18"/>
      <c r="F114" s="18"/>
      <c r="H114" s="46"/>
      <c r="I114" s="47"/>
      <c r="J114" s="47"/>
      <c r="K114" s="48"/>
      <c r="L114" s="49">
        <f>I114*0.1+K114</f>
        <v>0</v>
      </c>
      <c r="N114" s="15"/>
      <c r="O114" s="16"/>
      <c r="P114" s="16"/>
      <c r="Q114" s="18"/>
      <c r="R114" s="18"/>
      <c r="T114" s="15"/>
      <c r="U114" s="16"/>
      <c r="V114" s="16"/>
      <c r="W114" s="18"/>
      <c r="X114" s="18"/>
    </row>
    <row r="115" spans="2:24" ht="13.5" thickTop="1">
      <c r="B115" s="15"/>
      <c r="C115" s="16"/>
      <c r="D115" s="16"/>
      <c r="E115" s="18"/>
      <c r="F115" s="18"/>
      <c r="H115" s="15"/>
      <c r="I115" s="16">
        <f>SUM(I95:I114)</f>
        <v>0</v>
      </c>
      <c r="J115" s="16"/>
      <c r="K115" s="18">
        <f>SUM(K95:K114)</f>
        <v>0</v>
      </c>
      <c r="L115" s="18"/>
      <c r="N115" s="15"/>
      <c r="O115" s="16"/>
      <c r="P115" s="16"/>
      <c r="Q115" s="18"/>
      <c r="R115" s="18"/>
      <c r="T115" s="15"/>
      <c r="U115" s="16"/>
      <c r="V115" s="16"/>
      <c r="W115" s="18"/>
      <c r="X115" s="18"/>
    </row>
    <row r="116" spans="2:24" ht="12.75">
      <c r="B116" s="17"/>
      <c r="C116" s="20"/>
      <c r="D116" s="20"/>
      <c r="E116" s="18"/>
      <c r="F116" s="18"/>
      <c r="H116" s="17" t="s">
        <v>26</v>
      </c>
      <c r="I116" s="20" t="e">
        <f>K115/I115</f>
        <v>#DIV/0!</v>
      </c>
      <c r="J116" s="20"/>
      <c r="K116" s="18"/>
      <c r="L116" s="18"/>
      <c r="N116" s="17"/>
      <c r="O116" s="20"/>
      <c r="P116" s="20"/>
      <c r="Q116" s="18"/>
      <c r="R116" s="18"/>
      <c r="T116" s="17"/>
      <c r="U116" s="20"/>
      <c r="V116" s="20"/>
      <c r="W116" s="18"/>
      <c r="X116" s="18"/>
    </row>
    <row r="117" spans="2:24" ht="12.75">
      <c r="B117" s="17"/>
      <c r="C117" s="22"/>
      <c r="D117" s="22"/>
      <c r="E117" s="18"/>
      <c r="F117" s="18"/>
      <c r="H117" s="17" t="s">
        <v>25</v>
      </c>
      <c r="I117" s="22"/>
      <c r="J117" s="22"/>
      <c r="K117" s="18"/>
      <c r="L117" s="18"/>
      <c r="N117" s="17"/>
      <c r="O117" s="22"/>
      <c r="P117" s="22"/>
      <c r="Q117" s="18"/>
      <c r="R117" s="18"/>
      <c r="T117" s="17"/>
      <c r="U117" s="22"/>
      <c r="V117" s="22"/>
      <c r="W117" s="18"/>
      <c r="X117" s="18"/>
    </row>
    <row r="118" spans="2:24" ht="12.75">
      <c r="B118" s="103"/>
      <c r="C118" s="20"/>
      <c r="D118" s="35"/>
      <c r="E118" s="15"/>
      <c r="F118" s="15"/>
      <c r="G118" s="9"/>
      <c r="H118" s="23" t="s">
        <v>29</v>
      </c>
      <c r="I118" s="21"/>
      <c r="K118" s="9"/>
      <c r="L118" s="9"/>
      <c r="M118" s="9"/>
      <c r="N118" s="103"/>
      <c r="O118" s="20"/>
      <c r="P118" s="35"/>
      <c r="Q118" s="15"/>
      <c r="R118" s="15"/>
      <c r="S118" s="9"/>
      <c r="T118" s="23"/>
      <c r="U118" s="21"/>
      <c r="W118" s="9"/>
      <c r="X118" s="9"/>
    </row>
    <row r="119" spans="2:24" ht="12.75">
      <c r="B119" s="17"/>
      <c r="C119" s="21"/>
      <c r="D119" s="2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2:24" ht="24.7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</sheetData>
  <sheetProtection/>
  <mergeCells count="32">
    <mergeCell ref="H91:L91"/>
    <mergeCell ref="H92:L92"/>
    <mergeCell ref="B61:F61"/>
    <mergeCell ref="B62:F62"/>
    <mergeCell ref="B91:F91"/>
    <mergeCell ref="B92:F92"/>
    <mergeCell ref="H61:L61"/>
    <mergeCell ref="H62:L62"/>
    <mergeCell ref="N61:R61"/>
    <mergeCell ref="N62:R62"/>
    <mergeCell ref="N91:R91"/>
    <mergeCell ref="N92:R92"/>
    <mergeCell ref="N1:R1"/>
    <mergeCell ref="N2:R2"/>
    <mergeCell ref="N32:R32"/>
    <mergeCell ref="N33:R33"/>
    <mergeCell ref="B1:F1"/>
    <mergeCell ref="H1:L1"/>
    <mergeCell ref="B2:F2"/>
    <mergeCell ref="H2:L2"/>
    <mergeCell ref="B32:F32"/>
    <mergeCell ref="B33:F33"/>
    <mergeCell ref="H32:L32"/>
    <mergeCell ref="H33:L33"/>
    <mergeCell ref="T91:X91"/>
    <mergeCell ref="T92:X92"/>
    <mergeCell ref="T1:X1"/>
    <mergeCell ref="T2:X2"/>
    <mergeCell ref="T32:X32"/>
    <mergeCell ref="T33:X33"/>
    <mergeCell ref="T61:X61"/>
    <mergeCell ref="T62:X62"/>
  </mergeCells>
  <printOptions/>
  <pageMargins left="0" right="0" top="0" bottom="0" header="0.5" footer="0.5"/>
  <pageSetup fitToHeight="1" fitToWidth="1" horizontalDpi="600" verticalDpi="600" orientation="portrait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2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140625" style="0" customWidth="1"/>
    <col min="2" max="3" width="34.00390625" style="0" customWidth="1"/>
    <col min="4" max="4" width="10.421875" style="0" customWidth="1"/>
  </cols>
  <sheetData>
    <row r="1" spans="2:6" ht="18">
      <c r="B1" s="140" t="s">
        <v>136</v>
      </c>
      <c r="C1" s="140"/>
      <c r="D1" s="140"/>
      <c r="E1" s="140"/>
      <c r="F1" s="140"/>
    </row>
    <row r="2" spans="2:6" ht="18">
      <c r="B2" s="36"/>
      <c r="C2" s="36"/>
      <c r="D2" s="36"/>
      <c r="E2" s="36"/>
      <c r="F2" s="36"/>
    </row>
    <row r="3" spans="1:7" ht="18.75" thickBot="1">
      <c r="A3" s="80" t="s">
        <v>89</v>
      </c>
      <c r="B3" s="79" t="s">
        <v>65</v>
      </c>
      <c r="C3" s="79" t="s">
        <v>87</v>
      </c>
      <c r="D3" s="79" t="s">
        <v>88</v>
      </c>
      <c r="E3" s="36"/>
      <c r="F3" s="36"/>
      <c r="G3" s="9"/>
    </row>
    <row r="4" spans="1:7" ht="18">
      <c r="A4" s="19">
        <v>1</v>
      </c>
      <c r="B4" s="37" t="s">
        <v>12</v>
      </c>
      <c r="C4" s="38" t="s">
        <v>189</v>
      </c>
      <c r="D4" s="134">
        <v>2016</v>
      </c>
      <c r="E4" s="36"/>
      <c r="F4" s="36"/>
      <c r="G4" s="9"/>
    </row>
    <row r="5" spans="1:7" ht="18">
      <c r="A5" s="19">
        <v>2</v>
      </c>
      <c r="B5" s="37" t="s">
        <v>60</v>
      </c>
      <c r="C5" s="38" t="s">
        <v>129</v>
      </c>
      <c r="D5" s="78">
        <v>42475</v>
      </c>
      <c r="E5" s="36"/>
      <c r="F5" s="36"/>
      <c r="G5" s="9"/>
    </row>
    <row r="6" spans="1:7" ht="18">
      <c r="A6" s="19">
        <v>3</v>
      </c>
      <c r="B6" s="37" t="s">
        <v>9</v>
      </c>
      <c r="C6" s="36" t="s">
        <v>142</v>
      </c>
      <c r="D6" s="78">
        <v>42854</v>
      </c>
      <c r="E6" s="36"/>
      <c r="F6" s="36"/>
      <c r="G6" s="9"/>
    </row>
    <row r="7" spans="1:7" ht="18">
      <c r="A7" s="19">
        <v>4</v>
      </c>
      <c r="B7" s="37" t="s">
        <v>150</v>
      </c>
      <c r="C7" s="36" t="s">
        <v>129</v>
      </c>
      <c r="D7" s="78">
        <v>42910</v>
      </c>
      <c r="E7" s="36"/>
      <c r="F7" s="36"/>
      <c r="G7" s="9"/>
    </row>
    <row r="8" spans="1:7" ht="18">
      <c r="A8" s="19">
        <v>5</v>
      </c>
      <c r="B8" s="37" t="s">
        <v>59</v>
      </c>
      <c r="C8" s="36" t="s">
        <v>167</v>
      </c>
      <c r="D8" s="78">
        <v>42966</v>
      </c>
      <c r="E8" s="36"/>
      <c r="F8" s="36"/>
      <c r="G8" s="9"/>
    </row>
    <row r="9" spans="1:7" ht="18">
      <c r="A9" s="19">
        <v>6</v>
      </c>
      <c r="B9" s="37" t="s">
        <v>6</v>
      </c>
      <c r="C9" s="36" t="s">
        <v>129</v>
      </c>
      <c r="D9" s="78">
        <v>42973</v>
      </c>
      <c r="E9" s="36"/>
      <c r="F9" s="36"/>
      <c r="G9" s="9"/>
    </row>
    <row r="10" spans="1:7" ht="18">
      <c r="A10" s="19">
        <v>7</v>
      </c>
      <c r="B10" s="37" t="s">
        <v>51</v>
      </c>
      <c r="C10" s="36" t="s">
        <v>193</v>
      </c>
      <c r="D10" s="78">
        <v>42994</v>
      </c>
      <c r="E10" s="36"/>
      <c r="F10" s="36"/>
      <c r="G10" s="9"/>
    </row>
    <row r="11" spans="1:7" ht="18">
      <c r="A11" s="19">
        <v>8</v>
      </c>
      <c r="B11" s="37" t="s">
        <v>48</v>
      </c>
      <c r="C11" s="36" t="s">
        <v>194</v>
      </c>
      <c r="D11" s="78">
        <v>42994</v>
      </c>
      <c r="E11" s="36"/>
      <c r="F11" s="36"/>
      <c r="G11" s="9"/>
    </row>
    <row r="12" spans="1:7" ht="18">
      <c r="A12" s="19">
        <v>9</v>
      </c>
      <c r="B12" s="37"/>
      <c r="C12" s="38"/>
      <c r="D12" s="78"/>
      <c r="E12" s="36"/>
      <c r="F12" s="36"/>
      <c r="G12" s="9"/>
    </row>
    <row r="13" spans="1:7" ht="18">
      <c r="A13" s="19">
        <v>10</v>
      </c>
      <c r="B13" s="37"/>
      <c r="C13" s="38"/>
      <c r="D13" s="92"/>
      <c r="E13" s="36"/>
      <c r="F13" s="36"/>
      <c r="G13" s="9"/>
    </row>
    <row r="14" spans="2:7" ht="18">
      <c r="B14" s="37"/>
      <c r="C14" s="38"/>
      <c r="D14" s="36"/>
      <c r="E14" s="36"/>
      <c r="F14" s="36"/>
      <c r="G14" s="9"/>
    </row>
    <row r="15" spans="2:7" ht="18">
      <c r="B15" s="36"/>
      <c r="C15" s="36"/>
      <c r="D15" s="36"/>
      <c r="E15" s="36"/>
      <c r="F15" s="36"/>
      <c r="G15" s="9"/>
    </row>
    <row r="16" spans="2:7" ht="18">
      <c r="B16" s="37"/>
      <c r="C16" s="36"/>
      <c r="D16" s="36"/>
      <c r="E16" s="36"/>
      <c r="F16" s="36"/>
      <c r="G16" s="9"/>
    </row>
    <row r="17" spans="2:7" ht="18">
      <c r="B17" s="37"/>
      <c r="C17" s="36"/>
      <c r="D17" s="36"/>
      <c r="E17" s="36"/>
      <c r="F17" s="36"/>
      <c r="G17" s="9"/>
    </row>
    <row r="18" spans="2:7" ht="18">
      <c r="B18" s="37"/>
      <c r="C18" s="36"/>
      <c r="D18" s="36"/>
      <c r="E18" s="36"/>
      <c r="F18" s="36"/>
      <c r="G18" s="9"/>
    </row>
    <row r="19" spans="2:7" ht="18">
      <c r="B19" s="36"/>
      <c r="C19" s="36"/>
      <c r="D19" s="36"/>
      <c r="E19" s="36"/>
      <c r="F19" s="36"/>
      <c r="G19" s="9"/>
    </row>
    <row r="20" spans="2:7" ht="18">
      <c r="B20" s="37"/>
      <c r="C20" s="38"/>
      <c r="D20" s="36"/>
      <c r="E20" s="36"/>
      <c r="F20" s="36"/>
      <c r="G20" s="9"/>
    </row>
    <row r="21" spans="2:7" ht="18">
      <c r="B21" s="37"/>
      <c r="C21" s="36"/>
      <c r="D21" s="36"/>
      <c r="E21" s="36"/>
      <c r="F21" s="36"/>
      <c r="G21" s="9"/>
    </row>
    <row r="22" spans="2:7" ht="18">
      <c r="B22" s="37"/>
      <c r="C22" s="38"/>
      <c r="D22" s="36"/>
      <c r="E22" s="36"/>
      <c r="F22" s="36"/>
      <c r="G22" s="9"/>
    </row>
    <row r="23" spans="3:7" ht="12.75">
      <c r="C23" s="9"/>
      <c r="D23" s="9"/>
      <c r="E23" s="9"/>
      <c r="F23" s="9"/>
      <c r="G23" s="9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B1:G34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2.57421875" style="0" customWidth="1"/>
    <col min="2" max="2" width="37.7109375" style="0" customWidth="1"/>
    <col min="3" max="3" width="22.7109375" style="0" customWidth="1"/>
    <col min="4" max="4" width="10.421875" style="0" customWidth="1"/>
    <col min="5" max="5" width="17.7109375" style="0" customWidth="1"/>
    <col min="6" max="6" width="14.57421875" style="0" customWidth="1"/>
  </cols>
  <sheetData>
    <row r="1" spans="2:7" ht="15.75">
      <c r="B1" s="141" t="s">
        <v>135</v>
      </c>
      <c r="C1" s="141"/>
      <c r="D1" s="141"/>
      <c r="E1" s="141"/>
      <c r="F1" s="141"/>
      <c r="G1" s="100"/>
    </row>
    <row r="2" spans="2:7" ht="15">
      <c r="B2" s="50"/>
      <c r="C2" s="50"/>
      <c r="D2" s="50"/>
      <c r="E2" s="50"/>
      <c r="F2" s="50"/>
      <c r="G2" s="100"/>
    </row>
    <row r="3" spans="2:7" ht="15.75">
      <c r="B3" s="101" t="s">
        <v>35</v>
      </c>
      <c r="C3" s="96"/>
      <c r="D3" s="50"/>
      <c r="E3" s="50"/>
      <c r="F3" s="50"/>
      <c r="G3" s="100"/>
    </row>
    <row r="4" spans="2:7" ht="15.75">
      <c r="B4" s="101" t="s">
        <v>33</v>
      </c>
      <c r="C4" s="95"/>
      <c r="D4" s="50"/>
      <c r="E4" s="50"/>
      <c r="F4" s="50"/>
      <c r="G4" s="100"/>
    </row>
    <row r="5" spans="2:7" ht="15.75">
      <c r="B5" s="101" t="s">
        <v>34</v>
      </c>
      <c r="C5" s="102"/>
      <c r="D5" s="50"/>
      <c r="E5" s="50"/>
      <c r="F5" s="50"/>
      <c r="G5" s="100"/>
    </row>
    <row r="6" spans="2:7" ht="15.75">
      <c r="B6" s="93"/>
      <c r="C6" s="50"/>
      <c r="D6" s="50"/>
      <c r="E6" s="50"/>
      <c r="F6" s="50"/>
      <c r="G6" s="100"/>
    </row>
    <row r="7" spans="2:7" ht="15.75">
      <c r="B7" s="101"/>
      <c r="C7" s="50"/>
      <c r="D7" s="50"/>
      <c r="E7" s="50"/>
      <c r="F7" s="50"/>
      <c r="G7" s="100"/>
    </row>
    <row r="8" spans="2:7" ht="15.75">
      <c r="B8" s="101" t="s">
        <v>43</v>
      </c>
      <c r="C8" s="50"/>
      <c r="D8" s="50"/>
      <c r="E8" s="50"/>
      <c r="F8" s="50"/>
      <c r="G8" s="100"/>
    </row>
    <row r="9" spans="2:7" ht="15.75">
      <c r="B9" s="101" t="s">
        <v>44</v>
      </c>
      <c r="C9" s="50"/>
      <c r="D9" s="50"/>
      <c r="E9" s="50"/>
      <c r="F9" s="50"/>
      <c r="G9" s="100"/>
    </row>
    <row r="10" spans="2:7" ht="15.75">
      <c r="B10" s="101" t="s">
        <v>45</v>
      </c>
      <c r="C10" s="50"/>
      <c r="D10" s="50"/>
      <c r="E10" s="50"/>
      <c r="F10" s="50"/>
      <c r="G10" s="100"/>
    </row>
    <row r="11" spans="2:7" ht="15.75">
      <c r="B11" s="101"/>
      <c r="C11" s="50"/>
      <c r="D11" s="50"/>
      <c r="E11" s="50"/>
      <c r="F11" s="50"/>
      <c r="G11" s="100"/>
    </row>
    <row r="12" spans="2:7" ht="15.75">
      <c r="B12" s="101" t="s">
        <v>96</v>
      </c>
      <c r="C12" s="50"/>
      <c r="D12" s="50"/>
      <c r="E12" s="50"/>
      <c r="F12" s="50"/>
      <c r="G12" s="100"/>
    </row>
    <row r="13" spans="2:7" ht="15.75">
      <c r="B13" s="93"/>
      <c r="C13" s="50"/>
      <c r="D13" s="50"/>
      <c r="E13" s="50"/>
      <c r="F13" s="50"/>
      <c r="G13" s="100"/>
    </row>
    <row r="14" spans="2:7" ht="15">
      <c r="B14" s="50"/>
      <c r="C14" s="94" t="s">
        <v>92</v>
      </c>
      <c r="D14" s="94" t="s">
        <v>5</v>
      </c>
      <c r="E14" s="94" t="s">
        <v>3</v>
      </c>
      <c r="F14" s="94" t="s">
        <v>93</v>
      </c>
      <c r="G14" s="100"/>
    </row>
    <row r="15" spans="2:7" ht="15.75">
      <c r="B15" s="101" t="s">
        <v>38</v>
      </c>
      <c r="C15" s="95"/>
      <c r="D15" s="96"/>
      <c r="E15" s="95"/>
      <c r="F15" s="50"/>
      <c r="G15" s="100"/>
    </row>
    <row r="16" spans="2:7" ht="15.75">
      <c r="B16" s="101" t="s">
        <v>40</v>
      </c>
      <c r="C16" s="95"/>
      <c r="D16" s="96"/>
      <c r="E16" s="95"/>
      <c r="F16" s="50"/>
      <c r="G16" s="100"/>
    </row>
    <row r="17" spans="2:7" ht="15.75">
      <c r="B17" s="101" t="s">
        <v>46</v>
      </c>
      <c r="C17" s="95"/>
      <c r="D17" s="96"/>
      <c r="E17" s="95"/>
      <c r="F17" s="50"/>
      <c r="G17" s="100"/>
    </row>
    <row r="18" spans="2:7" ht="15">
      <c r="B18" s="50"/>
      <c r="C18" s="96"/>
      <c r="D18" s="96"/>
      <c r="E18" s="96"/>
      <c r="F18" s="50"/>
      <c r="G18" s="100"/>
    </row>
    <row r="19" spans="2:7" ht="15">
      <c r="B19" s="50"/>
      <c r="C19" s="94" t="s">
        <v>92</v>
      </c>
      <c r="D19" s="94" t="s">
        <v>3</v>
      </c>
      <c r="E19" s="94" t="s">
        <v>93</v>
      </c>
      <c r="F19" s="50"/>
      <c r="G19" s="100"/>
    </row>
    <row r="20" spans="2:7" ht="15.75">
      <c r="B20" s="101" t="s">
        <v>36</v>
      </c>
      <c r="C20" s="95"/>
      <c r="D20" s="96"/>
      <c r="E20" s="96"/>
      <c r="F20" s="50"/>
      <c r="G20" s="100"/>
    </row>
    <row r="21" spans="2:7" ht="15.75">
      <c r="B21" s="101" t="s">
        <v>36</v>
      </c>
      <c r="C21" s="96"/>
      <c r="D21" s="96"/>
      <c r="E21" s="96"/>
      <c r="F21" s="50"/>
      <c r="G21" s="100"/>
    </row>
    <row r="22" spans="2:7" ht="15.75">
      <c r="B22" s="101" t="s">
        <v>42</v>
      </c>
      <c r="C22" s="96"/>
      <c r="D22" s="96"/>
      <c r="E22" s="96"/>
      <c r="F22" s="50"/>
      <c r="G22" s="100"/>
    </row>
    <row r="23" spans="2:7" ht="15">
      <c r="B23" s="96"/>
      <c r="C23" s="96"/>
      <c r="D23" s="96"/>
      <c r="E23" s="96"/>
      <c r="F23" s="50"/>
      <c r="G23" s="100"/>
    </row>
    <row r="24" spans="2:7" ht="15">
      <c r="B24" s="96"/>
      <c r="C24" s="94" t="s">
        <v>5</v>
      </c>
      <c r="D24" s="94" t="s">
        <v>91</v>
      </c>
      <c r="E24" s="94" t="s">
        <v>93</v>
      </c>
      <c r="F24" s="50"/>
      <c r="G24" s="100"/>
    </row>
    <row r="25" spans="2:7" ht="15.75">
      <c r="B25" s="101" t="s">
        <v>37</v>
      </c>
      <c r="C25" s="97"/>
      <c r="D25" s="96"/>
      <c r="E25" s="96"/>
      <c r="F25" s="50"/>
      <c r="G25" s="100"/>
    </row>
    <row r="26" spans="2:7" ht="15.75">
      <c r="B26" s="101" t="s">
        <v>39</v>
      </c>
      <c r="C26" s="97"/>
      <c r="D26" s="96"/>
      <c r="E26" s="96"/>
      <c r="F26" s="50"/>
      <c r="G26" s="100"/>
    </row>
    <row r="27" spans="2:7" ht="15.75">
      <c r="B27" s="101" t="s">
        <v>41</v>
      </c>
      <c r="C27" s="97"/>
      <c r="D27" s="96"/>
      <c r="E27" s="96"/>
      <c r="F27" s="50"/>
      <c r="G27" s="100"/>
    </row>
    <row r="28" spans="2:7" ht="15">
      <c r="B28" s="50"/>
      <c r="C28" s="50"/>
      <c r="D28" s="50"/>
      <c r="E28" s="50"/>
      <c r="F28" s="50"/>
      <c r="G28" s="100"/>
    </row>
    <row r="29" spans="2:7" ht="15">
      <c r="B29" s="50"/>
      <c r="C29" s="94" t="s">
        <v>92</v>
      </c>
      <c r="D29" s="94" t="s">
        <v>3</v>
      </c>
      <c r="E29" s="94" t="s">
        <v>93</v>
      </c>
      <c r="F29" s="98" t="s">
        <v>95</v>
      </c>
      <c r="G29" s="100"/>
    </row>
    <row r="30" spans="2:7" ht="15.75">
      <c r="B30" s="101" t="s">
        <v>94</v>
      </c>
      <c r="C30" s="50" t="s">
        <v>134</v>
      </c>
      <c r="D30" s="99"/>
      <c r="E30" s="99"/>
      <c r="F30" s="50"/>
      <c r="G30" s="100"/>
    </row>
    <row r="31" spans="2:7" ht="15">
      <c r="B31" s="50"/>
      <c r="C31" s="50"/>
      <c r="D31" s="99"/>
      <c r="E31" s="99"/>
      <c r="F31" s="50"/>
      <c r="G31" s="100"/>
    </row>
    <row r="32" spans="2:7" ht="15">
      <c r="B32" s="50"/>
      <c r="C32" s="50"/>
      <c r="D32" s="99"/>
      <c r="E32" s="99"/>
      <c r="F32" s="50"/>
      <c r="G32" s="100"/>
    </row>
    <row r="33" spans="2:7" ht="15">
      <c r="B33" s="50"/>
      <c r="C33" s="50"/>
      <c r="D33" s="99"/>
      <c r="E33" s="99"/>
      <c r="F33" s="50"/>
      <c r="G33" s="100"/>
    </row>
    <row r="34" spans="2:7" ht="14.25">
      <c r="B34" s="100"/>
      <c r="C34" s="100"/>
      <c r="D34" s="100"/>
      <c r="E34" s="100"/>
      <c r="F34" s="100"/>
      <c r="G34" s="100"/>
    </row>
  </sheetData>
  <sheetProtection/>
  <mergeCells count="1">
    <mergeCell ref="B1:F1"/>
  </mergeCells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21"/>
  <sheetViews>
    <sheetView zoomScalePageLayoutView="0" workbookViewId="0" topLeftCell="A1">
      <selection activeCell="A22" sqref="A22:IV36"/>
    </sheetView>
  </sheetViews>
  <sheetFormatPr defaultColWidth="9.140625" defaultRowHeight="12.75"/>
  <cols>
    <col min="1" max="1" width="6.28125" style="107" customWidth="1"/>
    <col min="2" max="2" width="22.7109375" style="0" bestFit="1" customWidth="1"/>
    <col min="3" max="3" width="32.421875" style="0" bestFit="1" customWidth="1"/>
    <col min="4" max="4" width="14.140625" style="0" bestFit="1" customWidth="1"/>
    <col min="5" max="5" width="5.140625" style="0" bestFit="1" customWidth="1"/>
    <col min="6" max="6" width="8.7109375" style="0" bestFit="1" customWidth="1"/>
    <col min="7" max="8" width="15.7109375" style="0" bestFit="1" customWidth="1"/>
    <col min="9" max="9" width="43.00390625" style="119" bestFit="1" customWidth="1"/>
    <col min="10" max="10" width="36.28125" style="0" customWidth="1"/>
  </cols>
  <sheetData>
    <row r="1" spans="2:10" ht="18">
      <c r="B1" s="142" t="s">
        <v>70</v>
      </c>
      <c r="C1" s="142"/>
      <c r="D1" s="142"/>
      <c r="E1" s="142"/>
      <c r="F1" s="142"/>
      <c r="G1" s="142"/>
      <c r="H1" s="142"/>
      <c r="I1" s="142"/>
      <c r="J1" s="143"/>
    </row>
    <row r="2" spans="1:10" s="50" customFormat="1" ht="42.75" customHeight="1">
      <c r="A2" s="127" t="s">
        <v>89</v>
      </c>
      <c r="B2" s="108" t="s">
        <v>15</v>
      </c>
      <c r="C2" s="144" t="s">
        <v>19</v>
      </c>
      <c r="D2" s="144"/>
      <c r="E2" s="144"/>
      <c r="F2" s="144"/>
      <c r="G2" s="127" t="s">
        <v>16</v>
      </c>
      <c r="H2" s="127" t="s">
        <v>17</v>
      </c>
      <c r="I2" s="109" t="s">
        <v>18</v>
      </c>
      <c r="J2" s="127" t="s">
        <v>71</v>
      </c>
    </row>
    <row r="3" spans="1:10" ht="15">
      <c r="A3" s="110">
        <v>1</v>
      </c>
      <c r="B3" s="44" t="s">
        <v>47</v>
      </c>
      <c r="C3" s="44" t="s">
        <v>20</v>
      </c>
      <c r="D3" s="44" t="s">
        <v>11</v>
      </c>
      <c r="E3" s="44" t="s">
        <v>14</v>
      </c>
      <c r="F3" s="44">
        <v>45601</v>
      </c>
      <c r="G3" s="44" t="s">
        <v>112</v>
      </c>
      <c r="H3" s="44" t="s">
        <v>131</v>
      </c>
      <c r="I3" s="111"/>
      <c r="J3" s="1"/>
    </row>
    <row r="4" spans="1:10" ht="15">
      <c r="A4" s="110">
        <v>2</v>
      </c>
      <c r="B4" s="44" t="s">
        <v>51</v>
      </c>
      <c r="C4" s="44" t="s">
        <v>52</v>
      </c>
      <c r="D4" s="44" t="s">
        <v>8</v>
      </c>
      <c r="E4" s="44" t="s">
        <v>14</v>
      </c>
      <c r="F4" s="44">
        <v>45628</v>
      </c>
      <c r="G4" s="44" t="s">
        <v>113</v>
      </c>
      <c r="H4" s="44" t="s">
        <v>53</v>
      </c>
      <c r="I4" s="112" t="s">
        <v>54</v>
      </c>
      <c r="J4" s="52" t="s">
        <v>98</v>
      </c>
    </row>
    <row r="5" spans="1:10" ht="15">
      <c r="A5" s="110">
        <v>3</v>
      </c>
      <c r="B5" s="44" t="s">
        <v>6</v>
      </c>
      <c r="C5" s="44" t="s">
        <v>7</v>
      </c>
      <c r="D5" s="44" t="s">
        <v>8</v>
      </c>
      <c r="E5" s="44" t="s">
        <v>14</v>
      </c>
      <c r="F5" s="44">
        <v>45628</v>
      </c>
      <c r="G5" s="44" t="s">
        <v>114</v>
      </c>
      <c r="H5" s="44" t="s">
        <v>72</v>
      </c>
      <c r="I5" s="113"/>
      <c r="J5" s="1"/>
    </row>
    <row r="6" spans="1:10" ht="15">
      <c r="A6" s="110">
        <v>4</v>
      </c>
      <c r="B6" s="44" t="s">
        <v>9</v>
      </c>
      <c r="C6" s="44" t="s">
        <v>10</v>
      </c>
      <c r="D6" s="44" t="s">
        <v>8</v>
      </c>
      <c r="E6" s="44" t="s">
        <v>14</v>
      </c>
      <c r="F6" s="44">
        <v>45628</v>
      </c>
      <c r="G6" s="44"/>
      <c r="H6" s="44" t="s">
        <v>73</v>
      </c>
      <c r="I6" s="113"/>
      <c r="J6" s="1"/>
    </row>
    <row r="7" spans="1:10" ht="15">
      <c r="A7" s="110">
        <v>5</v>
      </c>
      <c r="B7" s="44" t="s">
        <v>12</v>
      </c>
      <c r="C7" s="44" t="s">
        <v>13</v>
      </c>
      <c r="D7" s="44" t="s">
        <v>8</v>
      </c>
      <c r="E7" s="44" t="s">
        <v>14</v>
      </c>
      <c r="F7" s="44">
        <v>45628</v>
      </c>
      <c r="G7" s="44" t="s">
        <v>115</v>
      </c>
      <c r="H7" s="44" t="s">
        <v>50</v>
      </c>
      <c r="I7" s="125" t="s">
        <v>74</v>
      </c>
      <c r="J7" s="1"/>
    </row>
    <row r="8" spans="1:10" ht="15">
      <c r="A8" s="110">
        <v>6</v>
      </c>
      <c r="B8" s="44" t="s">
        <v>21</v>
      </c>
      <c r="C8" s="44" t="s">
        <v>22</v>
      </c>
      <c r="D8" s="44" t="s">
        <v>23</v>
      </c>
      <c r="E8" s="44" t="s">
        <v>14</v>
      </c>
      <c r="F8" s="44">
        <v>43115</v>
      </c>
      <c r="G8" s="44" t="s">
        <v>116</v>
      </c>
      <c r="H8" s="44" t="s">
        <v>99</v>
      </c>
      <c r="I8" s="112" t="s">
        <v>75</v>
      </c>
      <c r="J8" s="1"/>
    </row>
    <row r="9" spans="1:10" ht="15">
      <c r="A9" s="110">
        <v>7</v>
      </c>
      <c r="B9" s="44" t="s">
        <v>59</v>
      </c>
      <c r="C9" s="44" t="s">
        <v>76</v>
      </c>
      <c r="D9" s="44" t="s">
        <v>23</v>
      </c>
      <c r="E9" s="44" t="s">
        <v>14</v>
      </c>
      <c r="F9" s="44">
        <v>43115</v>
      </c>
      <c r="G9" s="44"/>
      <c r="H9" s="44" t="s">
        <v>77</v>
      </c>
      <c r="I9" s="112" t="s">
        <v>78</v>
      </c>
      <c r="J9" s="1"/>
    </row>
    <row r="10" spans="1:10" ht="15">
      <c r="A10" s="110">
        <v>8</v>
      </c>
      <c r="B10" s="44" t="s">
        <v>60</v>
      </c>
      <c r="C10" s="44" t="s">
        <v>79</v>
      </c>
      <c r="D10" s="44" t="s">
        <v>11</v>
      </c>
      <c r="E10" s="44" t="s">
        <v>14</v>
      </c>
      <c r="F10" s="44">
        <v>45601</v>
      </c>
      <c r="G10" s="44" t="s">
        <v>117</v>
      </c>
      <c r="H10" s="44" t="s">
        <v>100</v>
      </c>
      <c r="I10" s="112" t="s">
        <v>80</v>
      </c>
      <c r="J10" s="1"/>
    </row>
    <row r="11" spans="1:10" ht="15">
      <c r="A11" s="110">
        <v>9</v>
      </c>
      <c r="B11" s="44" t="s">
        <v>48</v>
      </c>
      <c r="C11" s="44" t="s">
        <v>55</v>
      </c>
      <c r="D11" s="44" t="s">
        <v>11</v>
      </c>
      <c r="E11" s="44" t="s">
        <v>14</v>
      </c>
      <c r="F11" s="44">
        <v>45601</v>
      </c>
      <c r="G11" s="44" t="s">
        <v>118</v>
      </c>
      <c r="H11" s="44" t="s">
        <v>56</v>
      </c>
      <c r="I11" s="112" t="s">
        <v>57</v>
      </c>
      <c r="J11" s="1"/>
    </row>
    <row r="12" spans="1:10" ht="15">
      <c r="A12" s="110">
        <v>10</v>
      </c>
      <c r="B12" s="44" t="s">
        <v>81</v>
      </c>
      <c r="C12" s="44" t="s">
        <v>82</v>
      </c>
      <c r="D12" s="44" t="s">
        <v>11</v>
      </c>
      <c r="E12" s="44" t="s">
        <v>14</v>
      </c>
      <c r="F12" s="44">
        <v>45601</v>
      </c>
      <c r="G12" s="44" t="s">
        <v>119</v>
      </c>
      <c r="H12" s="44" t="s">
        <v>83</v>
      </c>
      <c r="I12" s="112" t="s">
        <v>84</v>
      </c>
      <c r="J12" s="1"/>
    </row>
    <row r="13" spans="1:10" ht="15">
      <c r="A13" s="110">
        <v>11</v>
      </c>
      <c r="B13" s="44" t="s">
        <v>101</v>
      </c>
      <c r="C13" s="1" t="s">
        <v>102</v>
      </c>
      <c r="D13" s="1" t="s">
        <v>11</v>
      </c>
      <c r="E13" s="1" t="s">
        <v>14</v>
      </c>
      <c r="F13" s="1">
        <v>45601</v>
      </c>
      <c r="G13" s="1" t="s">
        <v>120</v>
      </c>
      <c r="H13" s="1" t="s">
        <v>103</v>
      </c>
      <c r="I13" s="131" t="s">
        <v>132</v>
      </c>
      <c r="J13" s="1"/>
    </row>
    <row r="14" spans="1:10" ht="15">
      <c r="A14" s="110">
        <v>12</v>
      </c>
      <c r="B14" s="44" t="s">
        <v>110</v>
      </c>
      <c r="C14" s="1" t="s">
        <v>168</v>
      </c>
      <c r="D14" s="44" t="s">
        <v>169</v>
      </c>
      <c r="E14" s="44" t="s">
        <v>14</v>
      </c>
      <c r="F14" s="44">
        <v>45690</v>
      </c>
      <c r="G14" s="1" t="s">
        <v>170</v>
      </c>
      <c r="H14" s="1" t="s">
        <v>171</v>
      </c>
      <c r="I14" s="114"/>
      <c r="J14" s="1"/>
    </row>
    <row r="15" spans="1:10" ht="15">
      <c r="A15" s="110">
        <v>13</v>
      </c>
      <c r="B15" s="1" t="s">
        <v>121</v>
      </c>
      <c r="C15" s="1" t="s">
        <v>122</v>
      </c>
      <c r="D15" s="1" t="s">
        <v>123</v>
      </c>
      <c r="E15" s="1" t="s">
        <v>14</v>
      </c>
      <c r="F15" s="1">
        <v>43113</v>
      </c>
      <c r="G15" s="1"/>
      <c r="H15" s="1" t="s">
        <v>124</v>
      </c>
      <c r="I15" s="111" t="s">
        <v>125</v>
      </c>
      <c r="J15" s="1"/>
    </row>
    <row r="16" spans="1:10" ht="15">
      <c r="A16" s="110">
        <v>14</v>
      </c>
      <c r="B16" s="1" t="s">
        <v>109</v>
      </c>
      <c r="C16" s="1" t="s">
        <v>126</v>
      </c>
      <c r="D16" s="1" t="s">
        <v>127</v>
      </c>
      <c r="E16" s="1" t="s">
        <v>14</v>
      </c>
      <c r="F16" s="1">
        <v>45681</v>
      </c>
      <c r="G16" s="1"/>
      <c r="H16" s="1" t="s">
        <v>128</v>
      </c>
      <c r="I16" s="126" t="s">
        <v>133</v>
      </c>
      <c r="J16" s="1"/>
    </row>
    <row r="17" spans="1:10" ht="15">
      <c r="A17" s="110">
        <v>15</v>
      </c>
      <c r="B17" s="44" t="s">
        <v>150</v>
      </c>
      <c r="C17" s="44" t="s">
        <v>172</v>
      </c>
      <c r="D17" s="44" t="s">
        <v>11</v>
      </c>
      <c r="E17" s="44" t="s">
        <v>14</v>
      </c>
      <c r="F17" s="44">
        <v>45601</v>
      </c>
      <c r="G17" s="44" t="s">
        <v>173</v>
      </c>
      <c r="H17" s="44" t="s">
        <v>174</v>
      </c>
      <c r="I17" s="132" t="s">
        <v>175</v>
      </c>
      <c r="J17" s="112" t="s">
        <v>176</v>
      </c>
    </row>
    <row r="18" spans="1:10" ht="15">
      <c r="A18" s="12">
        <v>16</v>
      </c>
      <c r="B18" s="44" t="s">
        <v>148</v>
      </c>
      <c r="C18" s="44" t="s">
        <v>177</v>
      </c>
      <c r="D18" s="44" t="s">
        <v>178</v>
      </c>
      <c r="E18" s="44" t="s">
        <v>14</v>
      </c>
      <c r="F18" s="44">
        <v>43102</v>
      </c>
      <c r="G18" s="44"/>
      <c r="H18" s="44" t="s">
        <v>179</v>
      </c>
      <c r="I18" s="112" t="s">
        <v>180</v>
      </c>
      <c r="J18" s="133"/>
    </row>
    <row r="19" spans="1:10" ht="15">
      <c r="A19" s="110">
        <v>17</v>
      </c>
      <c r="B19" s="1" t="s">
        <v>149</v>
      </c>
      <c r="C19" s="1" t="s">
        <v>181</v>
      </c>
      <c r="D19" s="1" t="s">
        <v>11</v>
      </c>
      <c r="E19" s="1" t="s">
        <v>14</v>
      </c>
      <c r="F19" s="1">
        <v>45601</v>
      </c>
      <c r="G19" s="1"/>
      <c r="H19" s="1" t="s">
        <v>182</v>
      </c>
      <c r="I19" s="111" t="s">
        <v>183</v>
      </c>
      <c r="J19" s="1"/>
    </row>
    <row r="20" spans="1:10" ht="15">
      <c r="A20" s="110">
        <v>18</v>
      </c>
      <c r="B20" s="1" t="s">
        <v>184</v>
      </c>
      <c r="C20" s="1" t="s">
        <v>185</v>
      </c>
      <c r="D20" s="1" t="s">
        <v>186</v>
      </c>
      <c r="E20" s="1" t="s">
        <v>14</v>
      </c>
      <c r="F20" s="1"/>
      <c r="G20" s="1"/>
      <c r="H20" s="1" t="s">
        <v>187</v>
      </c>
      <c r="I20" s="111" t="s">
        <v>188</v>
      </c>
      <c r="J20" s="1"/>
    </row>
    <row r="21" spans="2:10" ht="15">
      <c r="B21" s="50"/>
      <c r="C21" s="50"/>
      <c r="D21" s="50"/>
      <c r="E21" s="50"/>
      <c r="F21" s="50"/>
      <c r="G21" s="50"/>
      <c r="H21" s="50"/>
      <c r="I21" s="118"/>
      <c r="J21" s="50"/>
    </row>
  </sheetData>
  <sheetProtection/>
  <mergeCells count="2">
    <mergeCell ref="B1:J1"/>
    <mergeCell ref="C2:F2"/>
  </mergeCells>
  <hyperlinks>
    <hyperlink ref="I7" r:id="rId1" display="jlgallaugher@yahoo.com"/>
    <hyperlink ref="I4" r:id="rId2" display="halcombd@roadrunner.com"/>
    <hyperlink ref="I11" r:id="rId3" display="tjfife@horizonview.net"/>
    <hyperlink ref="I9" r:id="rId4" display="mikegallaugher@precisionfixture.net"/>
    <hyperlink ref="I8" r:id="rId5" display="mjgallaugher@precisionfixture.net"/>
    <hyperlink ref="J4" r:id="rId6" display="Darryl.R.Halcomb@dupont.com"/>
    <hyperlink ref="I10" r:id="rId7" display="richard_wlkr@yahoo.com"/>
    <hyperlink ref="I12" r:id="rId8" display="gallaugher@roadrunner.com"/>
    <hyperlink ref="I15" r:id="rId9" display="bill.souders@yahoo.com"/>
    <hyperlink ref="I13" r:id="rId10" display="dalegroves13@gmail.com"/>
    <hyperlink ref="I16" r:id="rId11" display="mailto:paul.thomas@adenalocalschools.com"/>
    <hyperlink ref="I17" r:id="rId12" display="Thomas.Lawhorn@exel.com"/>
    <hyperlink ref="J17" r:id="rId13" display="thomas.lawhorn@live.com"/>
    <hyperlink ref="I18" r:id="rId14" display="74Bowhunter74@gmail.com"/>
    <hyperlink ref="I19" r:id="rId15" display="Bryson.Lawhorn@telesistech.com"/>
    <hyperlink ref="I20" r:id="rId16" display="mc6891@rocketmail.com"/>
  </hyperlinks>
  <printOptions/>
  <pageMargins left="0" right="0" top="1" bottom="1" header="0.5" footer="0.5"/>
  <pageSetup fitToHeight="1" fitToWidth="1" horizontalDpi="600" verticalDpi="600" orientation="landscape" r:id="rId19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TLawhorn</dc:creator>
  <cp:keywords/>
  <dc:description/>
  <cp:lastModifiedBy>Jill Fife</cp:lastModifiedBy>
  <cp:lastPrinted>2017-09-10T12:55:12Z</cp:lastPrinted>
  <dcterms:created xsi:type="dcterms:W3CDTF">2009-08-26T15:00:54Z</dcterms:created>
  <dcterms:modified xsi:type="dcterms:W3CDTF">2017-09-17T09:40:55Z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